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115" tabRatio="752" activeTab="0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<sst xmlns="http://schemas.openxmlformats.org/spreadsheetml/2006/main" count="394" uniqueCount="206">
  <si>
    <t>部门：</t>
  </si>
  <si>
    <t>单位：万元</t>
  </si>
  <si>
    <t>采购品目大类</t>
  </si>
  <si>
    <t>专项名称</t>
  </si>
  <si>
    <t>经济科目</t>
  </si>
  <si>
    <t>采购物品名称</t>
  </si>
  <si>
    <t>采购组织形式</t>
  </si>
  <si>
    <t>总计</t>
  </si>
  <si>
    <t>资金来源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</si>
  <si>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</si>
  <si>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</si>
  <si>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</si>
  <si>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</si>
  <si>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</si>
  <si>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</si>
  <si>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</si>
  <si>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</si>
  <si>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</si>
  <si>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</si>
  <si>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</si>
  <si>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</si>
  <si>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</si>
  <si>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</si>
  <si>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</si>
  <si>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</si>
  <si>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</si>
  <si>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</si>
  <si>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</si>
  <si>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</si>
  <si>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</si>
  <si>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</si>
  <si>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</si>
  <si>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</si>
  <si>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</si>
  <si>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</si>
  <si>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</si>
  <si>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</si>
  <si>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</si>
  <si>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</si>
  <si>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</si>
  <si>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</si>
  <si>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</si>
  <si>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</si>
  <si>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</si>
  <si>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表一</t>
  </si>
  <si>
    <t>单位：万元</t>
  </si>
  <si>
    <t>财政拨款收支预算总表</t>
  </si>
  <si>
    <t>功能分类科目</t>
  </si>
  <si>
    <t>公共财政预算拨款</t>
  </si>
  <si>
    <t>政府性基金</t>
  </si>
  <si>
    <t>科目编码</t>
  </si>
  <si>
    <t>科目名称</t>
  </si>
  <si>
    <t>纳入预算管理的行政性收费安排的拨款</t>
  </si>
  <si>
    <t>中央专项转移支付</t>
  </si>
  <si>
    <t>中央一般性转移支付</t>
  </si>
  <si>
    <t>表二</t>
  </si>
  <si>
    <t>2017年执行数</t>
  </si>
  <si>
    <t>2018年预算数</t>
  </si>
  <si>
    <t>合计</t>
  </si>
  <si>
    <t>基本支出</t>
  </si>
  <si>
    <t>项目支出</t>
  </si>
  <si>
    <t>增减额</t>
  </si>
  <si>
    <t>增减%</t>
  </si>
  <si>
    <t>表三</t>
  </si>
  <si>
    <t>2018年预算数与2017年执行数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</si>
  <si>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</si>
  <si>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</si>
  <si>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</si>
  <si>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</si>
  <si>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</si>
  <si>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</si>
  <si>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</si>
  <si>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</si>
  <si>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</si>
  <si>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</si>
  <si>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</si>
  <si>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</si>
  <si>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</si>
  <si>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</si>
  <si>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</si>
  <si>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</si>
  <si>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</si>
  <si>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</si>
  <si>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</si>
  <si>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</si>
  <si>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</si>
  <si>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</si>
  <si>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</si>
  <si>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</si>
  <si>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</si>
  <si>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</si>
  <si>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</si>
  <si>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</si>
  <si>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</si>
  <si>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</si>
  <si>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</si>
  <si>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</si>
  <si>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</si>
  <si>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</si>
  <si>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</si>
  <si>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</si>
  <si>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</si>
  <si>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</si>
  <si>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</si>
  <si>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</si>
  <si>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</si>
  <si>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</si>
  <si>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</si>
  <si>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</si>
  <si>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</si>
  <si>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</si>
  <si>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</si>
  <si>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</si>
  <si>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</si>
  <si>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</si>
  <si>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</si>
  <si>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</si>
  <si>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</si>
  <si>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</si>
  <si>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</si>
  <si>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</si>
  <si>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</si>
  <si>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</si>
  <si>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</si>
  <si>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</si>
  <si>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</si>
  <si>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表四</t>
  </si>
  <si>
    <t>一般公共预算基本支出表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</si>
  <si>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</si>
  <si>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</si>
  <si>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</si>
  <si>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</si>
  <si>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</si>
  <si>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表五</t>
  </si>
  <si>
    <t>单位：万元</t>
  </si>
  <si>
    <t>2018年预算安排总计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</si>
  <si>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</si>
  <si>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</si>
  <si>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</si>
  <si>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</si>
  <si>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</si>
  <si>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</si>
  <si>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表六:</t>
  </si>
  <si>
    <t>单位：万元</t>
  </si>
  <si>
    <t>政府性基金预算支出表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</si>
  <si>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</si>
  <si>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</si>
  <si>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</si>
  <si>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</si>
  <si>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</si>
  <si>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>表七</t>
  </si>
  <si>
    <t>部门收支预算总表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</si>
  <si>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</si>
  <si>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</si>
  <si>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</si>
  <si>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</si>
  <si>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</si>
  <si>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</si>
  <si>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</si>
  <si>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</si>
  <si>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</si>
  <si>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</si>
  <si>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</si>
  <si>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</si>
  <si>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表八</t>
  </si>
  <si>
    <t>部门收入总表</t>
  </si>
  <si>
    <t>上缴上级支出</t>
  </si>
  <si>
    <t>事业单位经营支出</t>
  </si>
  <si>
    <t>对附属单位补助支出</t>
  </si>
  <si>
    <t>表九</t>
  </si>
  <si>
    <t>部门支出总表</t>
  </si>
  <si>
    <t>表十</t>
  </si>
  <si>
    <t>部门预算公开表</t>
  </si>
  <si>
    <t>一般公共预算“三公”经费、会议费、培训费支出预算表</t>
  </si>
  <si>
    <t>单位：万元</t>
  </si>
  <si>
    <t>财政拨款支出预算总表</t>
  </si>
  <si>
    <t>2018年预算安排总计</t>
  </si>
  <si>
    <t>一般公共预算支出表</t>
  </si>
  <si>
    <t>公务接待费</t>
  </si>
  <si>
    <t>会议费</t>
  </si>
  <si>
    <t>培训费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</si>
  <si>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</si>
  <si>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</si>
  <si>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</si>
  <si>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政府采购预算表</t>
  </si>
  <si>
    <t>盐池县人民政府办公室</t>
  </si>
  <si>
    <t xml:space="preserve">  盐池县人民政府办公室本级</t>
  </si>
  <si>
    <t xml:space="preserve">    行政运行</t>
  </si>
  <si>
    <t xml:space="preserve">    一般行政管理事务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</si>
  <si>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</si>
  <si>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</si>
  <si>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</si>
  <si>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行政单位医疗</t>
  </si>
  <si>
    <t xml:space="preserve">    公务员医疗补助</t>
  </si>
  <si>
    <t xml:space="preserve">    住房公积金</t>
  </si>
  <si>
    <t xml:space="preserve">    购房补贴</t>
  </si>
  <si>
    <t xml:space="preserve">  盐池县信访局</t>
  </si>
  <si>
    <t xml:space="preserve">    信访事务</t>
  </si>
  <si>
    <t xml:space="preserve">  盐池县法制局政府法制办公室</t>
  </si>
  <si>
    <t xml:space="preserve">    法制建设</t>
  </si>
  <si>
    <t xml:space="preserve">    其他政府办公厅事务</t>
  </si>
  <si>
    <t xml:space="preserve">    征地和拆迁补偿支出</t>
  </si>
  <si>
    <t>支出总计1018.68</t>
  </si>
  <si>
    <t>经费拨款</t>
  </si>
  <si>
    <t>注：此表为空表</t>
  </si>
  <si>
    <t>支出总计1018.68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</si>
</sst>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0_);[Red]\(0\)"/>
    <numFmt numFmtId="193" formatCode="0.00;[Red]0.00"/>
    <numFmt numFmtId="194" formatCode="0.00_ "/>
    <numFmt numFmtId="195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5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94" fontId="0" fillId="0" borderId="0" xfId="0" applyNumberFormat="1" applyAlignment="1">
      <alignment vertical="center"/>
    </xf>
    <xf numFmtId="194" fontId="1" fillId="0" borderId="11" xfId="0" applyNumberFormat="1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94" fontId="1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94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94" fontId="12" fillId="0" borderId="11" xfId="0" applyNumberFormat="1" applyFont="1" applyBorder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4" fontId="0" fillId="0" borderId="0" xfId="0" applyNumberFormat="1" applyFont="1" applyAlignment="1">
      <alignment horizontal="center" vertical="center"/>
    </xf>
    <xf numFmtId="194" fontId="12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94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194" fontId="0" fillId="0" borderId="0" xfId="0" applyNumberFormat="1" applyFont="1" applyBorder="1" applyAlignment="1">
      <alignment horizontal="center" vertical="center"/>
    </xf>
    <xf numFmtId="194" fontId="13" fillId="0" borderId="0" xfId="0" applyNumberFormat="1" applyFont="1" applyBorder="1" applyAlignment="1">
      <alignment horizontal="center" vertical="center"/>
    </xf>
    <xf numFmtId="194" fontId="14" fillId="0" borderId="10" xfId="0" applyNumberFormat="1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4" fontId="14" fillId="0" borderId="17" xfId="0" applyNumberFormat="1" applyFont="1" applyBorder="1" applyAlignment="1">
      <alignment horizontal="center" vertical="center" wrapText="1"/>
    </xf>
    <xf numFmtId="194" fontId="14" fillId="0" borderId="10" xfId="0" applyNumberFormat="1" applyFont="1" applyBorder="1" applyAlignment="1">
      <alignment horizontal="center" vertical="center" wrapText="1"/>
    </xf>
    <xf numFmtId="194" fontId="4" fillId="0" borderId="17" xfId="0" applyNumberFormat="1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94" fontId="4" fillId="0" borderId="0" xfId="0" applyNumberFormat="1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94" fontId="12" fillId="0" borderId="11" xfId="0" applyNumberFormat="1" applyFont="1" applyBorder="1" applyAlignment="1">
      <alignment horizontal="center" vertical="center" wrapText="1"/>
    </xf>
    <xf numFmtId="194" fontId="1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64.25" customHeight="1">
      <c r="A2" s="6"/>
      <c r="B2" s="7" t="s">
        <v>172</v>
      </c>
      <c r="C2" s="8"/>
      <c r="D2" s="8"/>
      <c r="E2" s="8"/>
      <c r="F2" s="8"/>
      <c r="G2" s="8"/>
      <c r="H2" s="8"/>
      <c r="I2" s="8"/>
      <c r="J2" s="6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10.00390625" style="0" customWidth="1"/>
    <col min="2" max="2" width="39.50390625" style="0" customWidth="1"/>
    <col min="3" max="3" width="12.125" style="0" customWidth="1"/>
    <col min="4" max="5" width="13.00390625" style="0" customWidth="1"/>
    <col min="6" max="6" width="15.625" style="0" customWidth="1"/>
    <col min="7" max="7" width="23.25390625" style="0" customWidth="1"/>
    <col min="8" max="8" width="16.50390625" style="0" customWidth="1"/>
  </cols>
  <sheetData>
    <row r="1" ht="14.25">
      <c r="A1" t="s">
        <v>169</v>
      </c>
    </row>
    <row r="2" spans="3:7" s="24" customFormat="1" ht="36.75" customHeight="1">
      <c r="C2" s="37" t="s">
        <v>170</v>
      </c>
      <c r="D2" s="37"/>
      <c r="E2" s="37"/>
      <c r="F2" s="37"/>
      <c r="G2" s="37"/>
    </row>
    <row r="3" ht="27" customHeight="1">
      <c r="H3" t="s">
        <v>134</v>
      </c>
    </row>
    <row r="4" spans="1:8" s="10" customFormat="1" ht="24.75" customHeight="1">
      <c r="A4" s="49" t="s">
        <v>47</v>
      </c>
      <c r="B4" s="49"/>
      <c r="C4" s="49" t="s">
        <v>58</v>
      </c>
      <c r="D4" s="49" t="s">
        <v>59</v>
      </c>
      <c r="E4" s="49" t="s">
        <v>60</v>
      </c>
      <c r="F4" s="49" t="s">
        <v>166</v>
      </c>
      <c r="G4" s="49" t="s">
        <v>167</v>
      </c>
      <c r="H4" s="49" t="s">
        <v>168</v>
      </c>
    </row>
    <row r="5" spans="1:8" s="10" customFormat="1" ht="24.75" customHeight="1">
      <c r="A5" s="30" t="s">
        <v>50</v>
      </c>
      <c r="B5" s="30" t="s">
        <v>51</v>
      </c>
      <c r="C5" s="49"/>
      <c r="D5" s="49"/>
      <c r="E5" s="49"/>
      <c r="F5" s="49"/>
      <c r="G5" s="49"/>
      <c r="H5" s="49"/>
    </row>
    <row r="6" spans="1:8" s="63" customFormat="1" ht="24.75" customHeight="1">
      <c r="A6" s="68"/>
      <c r="B6" s="69" t="s">
        <v>185</v>
      </c>
      <c r="C6" s="76">
        <f>D6+E6+F6+G6+H6</f>
        <v>1018.68</v>
      </c>
      <c r="D6" s="76">
        <f>D7+D17+D25</f>
        <v>745.68</v>
      </c>
      <c r="E6" s="76">
        <f>E7+E17+E25</f>
        <v>273</v>
      </c>
      <c r="F6" s="76">
        <f>F7+F17+F25</f>
        <v>0</v>
      </c>
      <c r="G6" s="76">
        <f>G7+G17+G25</f>
        <v>0</v>
      </c>
      <c r="H6" s="76">
        <f>H7+H17+H25</f>
        <v>0</v>
      </c>
    </row>
    <row r="7" spans="1:8" s="63" customFormat="1" ht="24.75" customHeight="1">
      <c r="A7" s="68"/>
      <c r="B7" s="69" t="s">
        <v>186</v>
      </c>
      <c r="C7" s="76">
        <f aca="true" t="shared" si="0" ref="C7:C32">D7+E7+F7+G7+H7</f>
        <v>777.73</v>
      </c>
      <c r="D7" s="76">
        <f>SUM(D8:D16)</f>
        <v>577.73</v>
      </c>
      <c r="E7" s="76">
        <f>SUM(E8:E16)</f>
        <v>200</v>
      </c>
      <c r="F7" s="76">
        <f>SUM(F8:F16)</f>
        <v>0</v>
      </c>
      <c r="G7" s="76">
        <f>SUM(G8:G16)</f>
        <v>0</v>
      </c>
      <c r="H7" s="76">
        <f>SUM(H8:H16)</f>
        <v>0</v>
      </c>
    </row>
    <row r="8" spans="1:8" s="65" customFormat="1" ht="24.75" customHeight="1">
      <c r="A8" s="66">
        <v>2010301</v>
      </c>
      <c r="B8" s="67" t="s">
        <v>187</v>
      </c>
      <c r="C8" s="76">
        <f t="shared" si="0"/>
        <v>443.05</v>
      </c>
      <c r="D8" s="77">
        <v>443.05</v>
      </c>
      <c r="E8" s="77">
        <v>0</v>
      </c>
      <c r="F8" s="77">
        <v>0</v>
      </c>
      <c r="G8" s="77">
        <v>0</v>
      </c>
      <c r="H8" s="77">
        <v>0</v>
      </c>
    </row>
    <row r="9" spans="1:8" s="65" customFormat="1" ht="24.75" customHeight="1">
      <c r="A9" s="66">
        <v>2010302</v>
      </c>
      <c r="B9" s="67" t="s">
        <v>188</v>
      </c>
      <c r="C9" s="76">
        <f t="shared" si="0"/>
        <v>200</v>
      </c>
      <c r="D9" s="77">
        <v>0</v>
      </c>
      <c r="E9" s="77">
        <v>200</v>
      </c>
      <c r="F9" s="77">
        <v>0</v>
      </c>
      <c r="G9" s="77">
        <v>0</v>
      </c>
      <c r="H9" s="77">
        <v>0</v>
      </c>
    </row>
    <row r="10" spans="1:8" s="65" customFormat="1" ht="24.75" customHeight="1">
      <c r="A10" s="66">
        <v>2080504</v>
      </c>
      <c r="B10" s="67" t="s">
        <v>189</v>
      </c>
      <c r="C10" s="76">
        <f t="shared" si="0"/>
        <v>9.6</v>
      </c>
      <c r="D10" s="77">
        <v>9.6</v>
      </c>
      <c r="E10" s="77">
        <v>0</v>
      </c>
      <c r="F10" s="77">
        <v>0</v>
      </c>
      <c r="G10" s="77">
        <v>0</v>
      </c>
      <c r="H10" s="77">
        <v>0</v>
      </c>
    </row>
    <row r="11" spans="1:8" s="65" customFormat="1" ht="24.75" customHeight="1">
      <c r="A11" s="66">
        <v>2080505</v>
      </c>
      <c r="B11" s="67" t="s">
        <v>190</v>
      </c>
      <c r="C11" s="76">
        <f t="shared" si="0"/>
        <v>37.89</v>
      </c>
      <c r="D11" s="77">
        <v>37.89</v>
      </c>
      <c r="E11" s="77">
        <v>0</v>
      </c>
      <c r="F11" s="77">
        <v>0</v>
      </c>
      <c r="G11" s="77">
        <v>0</v>
      </c>
      <c r="H11" s="77">
        <v>0</v>
      </c>
    </row>
    <row r="12" spans="1:8" s="65" customFormat="1" ht="24.75" customHeight="1">
      <c r="A12" s="66">
        <v>2080506</v>
      </c>
      <c r="B12" s="67" t="s">
        <v>191</v>
      </c>
      <c r="C12" s="76">
        <f t="shared" si="0"/>
        <v>15.15</v>
      </c>
      <c r="D12" s="77">
        <v>15.15</v>
      </c>
      <c r="E12" s="77">
        <v>0</v>
      </c>
      <c r="F12" s="77">
        <v>0</v>
      </c>
      <c r="G12" s="77">
        <v>0</v>
      </c>
      <c r="H12" s="77">
        <v>0</v>
      </c>
    </row>
    <row r="13" spans="1:8" s="65" customFormat="1" ht="24.75" customHeight="1">
      <c r="A13" s="66">
        <v>2101101</v>
      </c>
      <c r="B13" s="67" t="s">
        <v>192</v>
      </c>
      <c r="C13" s="76">
        <f t="shared" si="0"/>
        <v>15.15</v>
      </c>
      <c r="D13" s="77">
        <v>15.15</v>
      </c>
      <c r="E13" s="77">
        <v>0</v>
      </c>
      <c r="F13" s="77">
        <v>0</v>
      </c>
      <c r="G13" s="77">
        <v>0</v>
      </c>
      <c r="H13" s="77">
        <v>0</v>
      </c>
    </row>
    <row r="14" spans="1:8" s="65" customFormat="1" ht="24.75" customHeight="1">
      <c r="A14" s="66">
        <v>2101103</v>
      </c>
      <c r="B14" s="67" t="s">
        <v>193</v>
      </c>
      <c r="C14" s="76">
        <f t="shared" si="0"/>
        <v>13.12</v>
      </c>
      <c r="D14" s="77">
        <v>13.12</v>
      </c>
      <c r="E14" s="77">
        <v>0</v>
      </c>
      <c r="F14" s="77">
        <v>0</v>
      </c>
      <c r="G14" s="77">
        <v>0</v>
      </c>
      <c r="H14" s="77">
        <v>0</v>
      </c>
    </row>
    <row r="15" spans="1:8" s="65" customFormat="1" ht="24.75" customHeight="1">
      <c r="A15" s="66">
        <v>2210201</v>
      </c>
      <c r="B15" s="67" t="s">
        <v>194</v>
      </c>
      <c r="C15" s="76">
        <f t="shared" si="0"/>
        <v>26.49</v>
      </c>
      <c r="D15" s="77">
        <v>26.49</v>
      </c>
      <c r="E15" s="77">
        <v>0</v>
      </c>
      <c r="F15" s="77">
        <v>0</v>
      </c>
      <c r="G15" s="77">
        <v>0</v>
      </c>
      <c r="H15" s="77">
        <v>0</v>
      </c>
    </row>
    <row r="16" spans="1:8" s="65" customFormat="1" ht="24.75" customHeight="1">
      <c r="A16" s="66">
        <v>2210203</v>
      </c>
      <c r="B16" s="67" t="s">
        <v>195</v>
      </c>
      <c r="C16" s="76">
        <f t="shared" si="0"/>
        <v>17.28</v>
      </c>
      <c r="D16" s="77">
        <v>17.28</v>
      </c>
      <c r="E16" s="77">
        <v>0</v>
      </c>
      <c r="F16" s="77">
        <v>0</v>
      </c>
      <c r="G16" s="77">
        <v>0</v>
      </c>
      <c r="H16" s="77">
        <v>0</v>
      </c>
    </row>
    <row r="17" spans="1:8" s="63" customFormat="1" ht="24.75" customHeight="1">
      <c r="A17" s="68"/>
      <c r="B17" s="69" t="s">
        <v>196</v>
      </c>
      <c r="C17" s="76">
        <f t="shared" si="0"/>
        <v>143.29</v>
      </c>
      <c r="D17" s="76">
        <f>SUM(D18:D24)</f>
        <v>111.28999999999999</v>
      </c>
      <c r="E17" s="76">
        <f>SUM(E18:E24)</f>
        <v>32</v>
      </c>
      <c r="F17" s="76">
        <f>SUM(F18:F24)</f>
        <v>0</v>
      </c>
      <c r="G17" s="76">
        <f>SUM(G18:G24)</f>
        <v>0</v>
      </c>
      <c r="H17" s="76">
        <f>SUM(H18:H24)</f>
        <v>0</v>
      </c>
    </row>
    <row r="18" spans="1:8" s="65" customFormat="1" ht="24.75" customHeight="1">
      <c r="A18" s="66">
        <v>2010308</v>
      </c>
      <c r="B18" s="67" t="s">
        <v>197</v>
      </c>
      <c r="C18" s="76">
        <f t="shared" si="0"/>
        <v>111.77</v>
      </c>
      <c r="D18" s="77">
        <v>79.77</v>
      </c>
      <c r="E18" s="77">
        <v>32</v>
      </c>
      <c r="F18" s="77">
        <v>0</v>
      </c>
      <c r="G18" s="77">
        <v>0</v>
      </c>
      <c r="H18" s="77">
        <v>0</v>
      </c>
    </row>
    <row r="19" spans="1:8" s="65" customFormat="1" ht="24.75" customHeight="1">
      <c r="A19" s="66">
        <v>2080505</v>
      </c>
      <c r="B19" s="67" t="s">
        <v>190</v>
      </c>
      <c r="C19" s="76">
        <f t="shared" si="0"/>
        <v>10.25</v>
      </c>
      <c r="D19" s="77">
        <v>10.25</v>
      </c>
      <c r="E19" s="77">
        <v>0</v>
      </c>
      <c r="F19" s="77">
        <v>0</v>
      </c>
      <c r="G19" s="77">
        <v>0</v>
      </c>
      <c r="H19" s="77">
        <v>0</v>
      </c>
    </row>
    <row r="20" spans="1:8" s="65" customFormat="1" ht="24.75" customHeight="1">
      <c r="A20" s="66">
        <v>2080506</v>
      </c>
      <c r="B20" s="67" t="s">
        <v>191</v>
      </c>
      <c r="C20" s="76">
        <f t="shared" si="0"/>
        <v>4.1</v>
      </c>
      <c r="D20" s="77">
        <v>4.1</v>
      </c>
      <c r="E20" s="77">
        <v>0</v>
      </c>
      <c r="F20" s="77">
        <v>0</v>
      </c>
      <c r="G20" s="77">
        <v>0</v>
      </c>
      <c r="H20" s="77">
        <v>0</v>
      </c>
    </row>
    <row r="21" spans="1:8" s="65" customFormat="1" ht="24.75" customHeight="1">
      <c r="A21" s="66">
        <v>2101101</v>
      </c>
      <c r="B21" s="67" t="s">
        <v>192</v>
      </c>
      <c r="C21" s="76">
        <f t="shared" si="0"/>
        <v>4.1</v>
      </c>
      <c r="D21" s="77">
        <v>4.1</v>
      </c>
      <c r="E21" s="77">
        <v>0</v>
      </c>
      <c r="F21" s="77">
        <v>0</v>
      </c>
      <c r="G21" s="77">
        <v>0</v>
      </c>
      <c r="H21" s="77">
        <v>0</v>
      </c>
    </row>
    <row r="22" spans="1:8" s="65" customFormat="1" ht="24.75" customHeight="1">
      <c r="A22" s="66">
        <v>2101103</v>
      </c>
      <c r="B22" s="67" t="s">
        <v>193</v>
      </c>
      <c r="C22" s="76">
        <f t="shared" si="0"/>
        <v>2.56</v>
      </c>
      <c r="D22" s="77">
        <v>2.56</v>
      </c>
      <c r="E22" s="77">
        <v>0</v>
      </c>
      <c r="F22" s="77">
        <v>0</v>
      </c>
      <c r="G22" s="77">
        <v>0</v>
      </c>
      <c r="H22" s="77">
        <v>0</v>
      </c>
    </row>
    <row r="23" spans="1:8" s="65" customFormat="1" ht="24.75" customHeight="1">
      <c r="A23" s="66">
        <v>2210201</v>
      </c>
      <c r="B23" s="67" t="s">
        <v>194</v>
      </c>
      <c r="C23" s="76">
        <f t="shared" si="0"/>
        <v>7.15</v>
      </c>
      <c r="D23" s="77">
        <v>7.15</v>
      </c>
      <c r="E23" s="77">
        <v>0</v>
      </c>
      <c r="F23" s="77">
        <v>0</v>
      </c>
      <c r="G23" s="77">
        <v>0</v>
      </c>
      <c r="H23" s="77">
        <v>0</v>
      </c>
    </row>
    <row r="24" spans="1:8" s="65" customFormat="1" ht="24.75" customHeight="1">
      <c r="A24" s="66">
        <v>2210203</v>
      </c>
      <c r="B24" s="67" t="s">
        <v>195</v>
      </c>
      <c r="C24" s="76">
        <f t="shared" si="0"/>
        <v>3.36</v>
      </c>
      <c r="D24" s="77">
        <v>3.36</v>
      </c>
      <c r="E24" s="77">
        <v>0</v>
      </c>
      <c r="F24" s="77">
        <v>0</v>
      </c>
      <c r="G24" s="77">
        <v>0</v>
      </c>
      <c r="H24" s="77">
        <v>0</v>
      </c>
    </row>
    <row r="25" spans="1:8" s="63" customFormat="1" ht="24.75" customHeight="1">
      <c r="A25" s="68"/>
      <c r="B25" s="69" t="s">
        <v>198</v>
      </c>
      <c r="C25" s="76">
        <f t="shared" si="0"/>
        <v>97.66000000000001</v>
      </c>
      <c r="D25" s="76">
        <f>SUM(D26:D32)</f>
        <v>56.66000000000001</v>
      </c>
      <c r="E25" s="76">
        <f>SUM(E26:E32)</f>
        <v>41</v>
      </c>
      <c r="F25" s="76">
        <f>SUM(F26:F32)</f>
        <v>0</v>
      </c>
      <c r="G25" s="76">
        <f>SUM(G26:G32)</f>
        <v>0</v>
      </c>
      <c r="H25" s="76">
        <f>SUM(H26:H32)</f>
        <v>0</v>
      </c>
    </row>
    <row r="26" spans="1:8" s="65" customFormat="1" ht="24.75" customHeight="1">
      <c r="A26" s="66">
        <v>2010307</v>
      </c>
      <c r="B26" s="67" t="s">
        <v>199</v>
      </c>
      <c r="C26" s="76">
        <f t="shared" si="0"/>
        <v>81.74000000000001</v>
      </c>
      <c r="D26" s="77">
        <v>40.74</v>
      </c>
      <c r="E26" s="77">
        <v>41</v>
      </c>
      <c r="F26" s="77">
        <v>0</v>
      </c>
      <c r="G26" s="77">
        <v>0</v>
      </c>
      <c r="H26" s="77">
        <v>0</v>
      </c>
    </row>
    <row r="27" spans="1:8" s="65" customFormat="1" ht="24.75" customHeight="1">
      <c r="A27" s="66">
        <v>2080505</v>
      </c>
      <c r="B27" s="67" t="s">
        <v>190</v>
      </c>
      <c r="C27" s="76">
        <f t="shared" si="0"/>
        <v>5.16</v>
      </c>
      <c r="D27" s="77">
        <v>5.16</v>
      </c>
      <c r="E27" s="77">
        <v>0</v>
      </c>
      <c r="F27" s="77">
        <v>0</v>
      </c>
      <c r="G27" s="77">
        <v>0</v>
      </c>
      <c r="H27" s="77">
        <v>0</v>
      </c>
    </row>
    <row r="28" spans="1:8" s="65" customFormat="1" ht="24.75" customHeight="1">
      <c r="A28" s="66">
        <v>2080506</v>
      </c>
      <c r="B28" s="67" t="s">
        <v>191</v>
      </c>
      <c r="C28" s="76">
        <f t="shared" si="0"/>
        <v>2.06</v>
      </c>
      <c r="D28" s="77">
        <v>2.06</v>
      </c>
      <c r="E28" s="77">
        <v>0</v>
      </c>
      <c r="F28" s="77">
        <v>0</v>
      </c>
      <c r="G28" s="77">
        <v>0</v>
      </c>
      <c r="H28" s="77">
        <v>0</v>
      </c>
    </row>
    <row r="29" spans="1:8" s="65" customFormat="1" ht="24.75" customHeight="1">
      <c r="A29" s="66">
        <v>2101101</v>
      </c>
      <c r="B29" s="67" t="s">
        <v>192</v>
      </c>
      <c r="C29" s="76">
        <f t="shared" si="0"/>
        <v>2.06</v>
      </c>
      <c r="D29" s="77">
        <v>2.06</v>
      </c>
      <c r="E29" s="77">
        <v>0</v>
      </c>
      <c r="F29" s="77">
        <v>0</v>
      </c>
      <c r="G29" s="77">
        <v>0</v>
      </c>
      <c r="H29" s="77">
        <v>0</v>
      </c>
    </row>
    <row r="30" spans="1:8" s="65" customFormat="1" ht="24.75" customHeight="1">
      <c r="A30" s="66">
        <v>2101103</v>
      </c>
      <c r="B30" s="67" t="s">
        <v>193</v>
      </c>
      <c r="C30" s="76">
        <f t="shared" si="0"/>
        <v>1.29</v>
      </c>
      <c r="D30" s="77">
        <v>1.29</v>
      </c>
      <c r="E30" s="77">
        <v>0</v>
      </c>
      <c r="F30" s="77">
        <v>0</v>
      </c>
      <c r="G30" s="77">
        <v>0</v>
      </c>
      <c r="H30" s="77">
        <v>0</v>
      </c>
    </row>
    <row r="31" spans="1:8" s="65" customFormat="1" ht="24.75" customHeight="1">
      <c r="A31" s="66">
        <v>2210201</v>
      </c>
      <c r="B31" s="67" t="s">
        <v>194</v>
      </c>
      <c r="C31" s="76">
        <f t="shared" si="0"/>
        <v>3.63</v>
      </c>
      <c r="D31" s="77">
        <v>3.63</v>
      </c>
      <c r="E31" s="77">
        <v>0</v>
      </c>
      <c r="F31" s="77">
        <v>0</v>
      </c>
      <c r="G31" s="77">
        <v>0</v>
      </c>
      <c r="H31" s="77">
        <v>0</v>
      </c>
    </row>
    <row r="32" spans="1:8" s="65" customFormat="1" ht="24.75" customHeight="1">
      <c r="A32" s="66">
        <v>2210203</v>
      </c>
      <c r="B32" s="67" t="s">
        <v>195</v>
      </c>
      <c r="C32" s="76">
        <f t="shared" si="0"/>
        <v>1.72</v>
      </c>
      <c r="D32" s="77">
        <v>1.72</v>
      </c>
      <c r="E32" s="77">
        <v>0</v>
      </c>
      <c r="F32" s="77">
        <v>0</v>
      </c>
      <c r="G32" s="77">
        <v>0</v>
      </c>
      <c r="H32" s="77">
        <v>0</v>
      </c>
    </row>
  </sheetData>
  <sheetProtection/>
  <mergeCells count="8">
    <mergeCell ref="F4:F5"/>
    <mergeCell ref="G4:G5"/>
    <mergeCell ref="H4:H5"/>
    <mergeCell ref="C2:G2"/>
    <mergeCell ref="A4:B4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171</v>
      </c>
    </row>
    <row r="2" spans="1:7" s="24" customFormat="1" ht="32.25" customHeight="1">
      <c r="A2" s="50" t="s">
        <v>184</v>
      </c>
      <c r="B2" s="50"/>
      <c r="C2" s="50"/>
      <c r="D2" s="50"/>
      <c r="E2" s="50"/>
      <c r="F2" s="50"/>
      <c r="G2" s="50"/>
    </row>
    <row r="3" spans="1:7" s="10" customFormat="1" ht="21" customHeight="1">
      <c r="A3" s="14" t="s">
        <v>0</v>
      </c>
      <c r="B3" s="14"/>
      <c r="C3" s="14"/>
      <c r="D3" s="14"/>
      <c r="E3" s="14"/>
      <c r="F3" s="14" t="s">
        <v>1</v>
      </c>
      <c r="G3" s="14"/>
    </row>
    <row r="4" spans="1:7" s="10" customFormat="1" ht="24.7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</row>
    <row r="5" spans="1:7" s="10" customFormat="1" ht="24.75" customHeight="1">
      <c r="A5" s="19"/>
      <c r="B5" s="19"/>
      <c r="C5" s="19"/>
      <c r="D5" s="19"/>
      <c r="E5" s="19"/>
      <c r="F5" s="19"/>
      <c r="G5" s="19"/>
    </row>
    <row r="6" spans="1:7" s="10" customFormat="1" ht="24.75" customHeight="1">
      <c r="A6" s="19"/>
      <c r="B6" s="19"/>
      <c r="C6" s="19"/>
      <c r="D6" s="19"/>
      <c r="E6" s="19"/>
      <c r="F6" s="19"/>
      <c r="G6" s="19"/>
    </row>
    <row r="7" spans="1:7" s="10" customFormat="1" ht="24.75" customHeight="1">
      <c r="A7" s="19"/>
      <c r="B7" s="19"/>
      <c r="C7" s="19"/>
      <c r="D7" s="19"/>
      <c r="E7" s="19"/>
      <c r="F7" s="19"/>
      <c r="G7" s="19"/>
    </row>
    <row r="8" spans="1:7" s="10" customFormat="1" ht="24.75" customHeight="1">
      <c r="A8" s="19"/>
      <c r="B8" s="19"/>
      <c r="C8" s="19"/>
      <c r="D8" s="19"/>
      <c r="E8" s="19"/>
      <c r="F8" s="19"/>
      <c r="G8" s="19"/>
    </row>
    <row r="9" spans="1:7" s="10" customFormat="1" ht="24.75" customHeight="1">
      <c r="A9" s="19"/>
      <c r="B9" s="19"/>
      <c r="C9" s="19"/>
      <c r="D9" s="19"/>
      <c r="E9" s="19"/>
      <c r="F9" s="19"/>
      <c r="G9" s="19"/>
    </row>
    <row r="10" spans="1:7" s="10" customFormat="1" ht="24.75" customHeight="1">
      <c r="A10" s="19"/>
      <c r="B10" s="19"/>
      <c r="C10" s="19"/>
      <c r="D10" s="19"/>
      <c r="E10" s="19"/>
      <c r="F10" s="19"/>
      <c r="G10" s="19"/>
    </row>
    <row r="11" spans="1:7" s="10" customFormat="1" ht="24.75" customHeight="1">
      <c r="A11" s="19"/>
      <c r="B11" s="19"/>
      <c r="C11" s="19"/>
      <c r="D11" s="19"/>
      <c r="E11" s="19"/>
      <c r="F11" s="19"/>
      <c r="G11" s="19"/>
    </row>
    <row r="12" spans="1:7" s="10" customFormat="1" ht="24.75" customHeight="1">
      <c r="A12" s="19"/>
      <c r="B12" s="19"/>
      <c r="C12" s="19"/>
      <c r="D12" s="19"/>
      <c r="E12" s="19"/>
      <c r="F12" s="19"/>
      <c r="G12" s="19"/>
    </row>
    <row r="13" spans="1:7" s="10" customFormat="1" ht="24.75" customHeight="1">
      <c r="A13" s="19"/>
      <c r="B13" s="19"/>
      <c r="C13" s="19"/>
      <c r="D13" s="19"/>
      <c r="E13" s="19"/>
      <c r="F13" s="19"/>
      <c r="G13" s="19"/>
    </row>
    <row r="14" spans="1:7" s="10" customFormat="1" ht="24.75" customHeight="1">
      <c r="A14" s="19"/>
      <c r="B14" s="19"/>
      <c r="C14" s="19"/>
      <c r="D14" s="19"/>
      <c r="E14" s="19"/>
      <c r="F14" s="19"/>
      <c r="G14" s="19"/>
    </row>
    <row r="15" spans="1:7" s="10" customFormat="1" ht="24.75" customHeight="1">
      <c r="A15" s="19"/>
      <c r="B15" s="19"/>
      <c r="C15" s="19"/>
      <c r="D15" s="19"/>
      <c r="E15" s="19"/>
      <c r="F15" s="19"/>
      <c r="G15" s="19"/>
    </row>
    <row r="16" spans="1:7" s="10" customFormat="1" ht="24.75" customHeight="1">
      <c r="A16" s="19"/>
      <c r="B16" s="19"/>
      <c r="C16" s="19"/>
      <c r="D16" s="19"/>
      <c r="E16" s="19"/>
      <c r="F16" s="19"/>
      <c r="G16" s="19"/>
    </row>
    <row r="17" ht="14.25">
      <c r="A17" s="35" t="s">
        <v>204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28.75390625" style="0" customWidth="1"/>
    <col min="2" max="2" width="13.50390625" style="60" customWidth="1"/>
    <col min="3" max="3" width="28.625" style="0" customWidth="1"/>
    <col min="4" max="4" width="13.50390625" style="60" customWidth="1"/>
    <col min="5" max="5" width="17.25390625" style="60" bestFit="1" customWidth="1"/>
    <col min="6" max="6" width="23.50390625" style="60" bestFit="1" customWidth="1"/>
  </cols>
  <sheetData>
    <row r="1" ht="21" customHeight="1">
      <c r="A1" t="s">
        <v>44</v>
      </c>
    </row>
    <row r="2" spans="1:6" s="9" customFormat="1" ht="28.5" customHeight="1">
      <c r="A2" s="37" t="s">
        <v>46</v>
      </c>
      <c r="B2" s="37"/>
      <c r="C2" s="37"/>
      <c r="D2" s="37"/>
      <c r="E2" s="37"/>
      <c r="F2" s="37"/>
    </row>
    <row r="3" spans="2:6" s="10" customFormat="1" ht="17.25" customHeight="1">
      <c r="B3" s="61"/>
      <c r="C3" s="13"/>
      <c r="D3" s="61"/>
      <c r="E3" s="61"/>
      <c r="F3" s="61" t="s">
        <v>174</v>
      </c>
    </row>
    <row r="4" spans="1:6" ht="17.25" customHeight="1">
      <c r="A4" s="38" t="s">
        <v>9</v>
      </c>
      <c r="B4" s="38"/>
      <c r="C4" s="38" t="s">
        <v>10</v>
      </c>
      <c r="D4" s="38"/>
      <c r="E4" s="38"/>
      <c r="F4" s="38"/>
    </row>
    <row r="5" spans="1:6" s="10" customFormat="1" ht="24.75" customHeight="1">
      <c r="A5" s="39" t="s">
        <v>11</v>
      </c>
      <c r="B5" s="40" t="s">
        <v>12</v>
      </c>
      <c r="C5" s="39" t="s">
        <v>13</v>
      </c>
      <c r="D5" s="40" t="s">
        <v>12</v>
      </c>
      <c r="E5" s="40"/>
      <c r="F5" s="40"/>
    </row>
    <row r="6" spans="1:6" s="10" customFormat="1" ht="18.75" customHeight="1">
      <c r="A6" s="39"/>
      <c r="B6" s="40"/>
      <c r="C6" s="39"/>
      <c r="D6" s="33" t="s">
        <v>14</v>
      </c>
      <c r="E6" s="33" t="s">
        <v>15</v>
      </c>
      <c r="F6" s="33" t="s">
        <v>16</v>
      </c>
    </row>
    <row r="7" spans="1:6" s="63" customFormat="1" ht="24.75" customHeight="1">
      <c r="A7" s="51" t="s">
        <v>17</v>
      </c>
      <c r="B7" s="59">
        <v>1018.6818</v>
      </c>
      <c r="C7" s="51" t="s">
        <v>18</v>
      </c>
      <c r="D7" s="59">
        <v>1018.6818</v>
      </c>
      <c r="E7" s="59">
        <v>1018.6818</v>
      </c>
      <c r="F7" s="59">
        <v>0</v>
      </c>
    </row>
    <row r="8" spans="1:6" s="65" customFormat="1" ht="24.75" customHeight="1">
      <c r="A8" s="57" t="s">
        <v>19</v>
      </c>
      <c r="B8" s="64">
        <v>1018.6818</v>
      </c>
      <c r="C8" s="57" t="s">
        <v>20</v>
      </c>
      <c r="D8" s="64">
        <v>836.5706</v>
      </c>
      <c r="E8" s="64">
        <v>836.5706</v>
      </c>
      <c r="F8" s="64">
        <v>0</v>
      </c>
    </row>
    <row r="9" spans="1:6" s="65" customFormat="1" ht="24.75" customHeight="1">
      <c r="A9" s="57" t="s">
        <v>21</v>
      </c>
      <c r="B9" s="64">
        <v>0</v>
      </c>
      <c r="C9" s="57" t="s">
        <v>22</v>
      </c>
      <c r="D9" s="64">
        <v>0</v>
      </c>
      <c r="E9" s="64">
        <v>0</v>
      </c>
      <c r="F9" s="64">
        <v>0</v>
      </c>
    </row>
    <row r="10" spans="1:6" s="65" customFormat="1" ht="24.75" customHeight="1">
      <c r="A10" s="57"/>
      <c r="B10" s="64"/>
      <c r="C10" s="57" t="s">
        <v>23</v>
      </c>
      <c r="D10" s="64">
        <v>0</v>
      </c>
      <c r="E10" s="64">
        <v>0</v>
      </c>
      <c r="F10" s="64">
        <v>0</v>
      </c>
    </row>
    <row r="11" spans="1:6" s="65" customFormat="1" ht="24.75" customHeight="1">
      <c r="A11" s="57"/>
      <c r="B11" s="64"/>
      <c r="C11" s="57" t="s">
        <v>24</v>
      </c>
      <c r="D11" s="64">
        <v>0</v>
      </c>
      <c r="E11" s="64">
        <v>0</v>
      </c>
      <c r="F11" s="64">
        <v>0</v>
      </c>
    </row>
    <row r="12" spans="1:6" s="65" customFormat="1" ht="24.75" customHeight="1">
      <c r="A12" s="57"/>
      <c r="B12" s="64"/>
      <c r="C12" s="57" t="s">
        <v>25</v>
      </c>
      <c r="D12" s="64">
        <v>0</v>
      </c>
      <c r="E12" s="64">
        <v>0</v>
      </c>
      <c r="F12" s="64">
        <v>0</v>
      </c>
    </row>
    <row r="13" spans="1:6" s="65" customFormat="1" ht="24.75" customHeight="1">
      <c r="A13" s="57"/>
      <c r="B13" s="64"/>
      <c r="C13" s="57" t="s">
        <v>26</v>
      </c>
      <c r="D13" s="64">
        <v>0</v>
      </c>
      <c r="E13" s="64">
        <v>0</v>
      </c>
      <c r="F13" s="64">
        <v>0</v>
      </c>
    </row>
    <row r="14" spans="1:6" s="65" customFormat="1" ht="24.75" customHeight="1">
      <c r="A14" s="57"/>
      <c r="B14" s="64"/>
      <c r="C14" s="57" t="s">
        <v>27</v>
      </c>
      <c r="D14" s="64">
        <v>0</v>
      </c>
      <c r="E14" s="64">
        <v>0</v>
      </c>
      <c r="F14" s="64">
        <v>0</v>
      </c>
    </row>
    <row r="15" spans="1:6" s="65" customFormat="1" ht="24.75" customHeight="1">
      <c r="A15" s="57"/>
      <c r="B15" s="64"/>
      <c r="C15" s="57" t="s">
        <v>28</v>
      </c>
      <c r="D15" s="64">
        <v>84.2073</v>
      </c>
      <c r="E15" s="64">
        <v>84.2073</v>
      </c>
      <c r="F15" s="64">
        <v>0</v>
      </c>
    </row>
    <row r="16" spans="1:6" s="65" customFormat="1" ht="24.75" customHeight="1">
      <c r="A16" s="57"/>
      <c r="B16" s="64"/>
      <c r="C16" s="57" t="s">
        <v>29</v>
      </c>
      <c r="D16" s="64">
        <v>38.2911</v>
      </c>
      <c r="E16" s="64">
        <v>38.2911</v>
      </c>
      <c r="F16" s="64">
        <v>0</v>
      </c>
    </row>
    <row r="17" spans="1:6" s="65" customFormat="1" ht="24.75" customHeight="1">
      <c r="A17" s="57"/>
      <c r="B17" s="64"/>
      <c r="C17" s="57" t="s">
        <v>30</v>
      </c>
      <c r="D17" s="64">
        <v>0</v>
      </c>
      <c r="E17" s="64">
        <v>0</v>
      </c>
      <c r="F17" s="64">
        <v>0</v>
      </c>
    </row>
    <row r="18" spans="1:6" s="65" customFormat="1" ht="24.75" customHeight="1">
      <c r="A18" s="57"/>
      <c r="B18" s="64"/>
      <c r="C18" s="57" t="s">
        <v>31</v>
      </c>
      <c r="D18" s="64">
        <v>0</v>
      </c>
      <c r="E18" s="64">
        <v>0</v>
      </c>
      <c r="F18" s="64">
        <v>0</v>
      </c>
    </row>
    <row r="19" spans="1:6" s="65" customFormat="1" ht="24.75" customHeight="1">
      <c r="A19" s="57"/>
      <c r="B19" s="64"/>
      <c r="C19" s="57" t="s">
        <v>32</v>
      </c>
      <c r="D19" s="64">
        <v>0</v>
      </c>
      <c r="E19" s="64">
        <v>0</v>
      </c>
      <c r="F19" s="64">
        <v>0</v>
      </c>
    </row>
    <row r="20" spans="1:6" s="65" customFormat="1" ht="24.75" customHeight="1">
      <c r="A20" s="57"/>
      <c r="B20" s="64"/>
      <c r="C20" s="57" t="s">
        <v>33</v>
      </c>
      <c r="D20" s="64">
        <v>0</v>
      </c>
      <c r="E20" s="64">
        <v>0</v>
      </c>
      <c r="F20" s="64">
        <v>0</v>
      </c>
    </row>
    <row r="21" spans="1:6" s="65" customFormat="1" ht="24.75" customHeight="1">
      <c r="A21" s="57"/>
      <c r="B21" s="64"/>
      <c r="C21" s="57" t="s">
        <v>34</v>
      </c>
      <c r="D21" s="64">
        <v>0</v>
      </c>
      <c r="E21" s="64">
        <v>0</v>
      </c>
      <c r="F21" s="64">
        <v>0</v>
      </c>
    </row>
    <row r="22" spans="1:6" s="65" customFormat="1" ht="24.75" customHeight="1">
      <c r="A22" s="57"/>
      <c r="B22" s="64"/>
      <c r="C22" s="57" t="s">
        <v>35</v>
      </c>
      <c r="D22" s="64">
        <v>0</v>
      </c>
      <c r="E22" s="64">
        <v>0</v>
      </c>
      <c r="F22" s="64">
        <v>0</v>
      </c>
    </row>
    <row r="23" spans="1:6" s="65" customFormat="1" ht="24.75" customHeight="1">
      <c r="A23" s="57"/>
      <c r="B23" s="64"/>
      <c r="C23" s="57" t="s">
        <v>36</v>
      </c>
      <c r="D23" s="64">
        <v>0</v>
      </c>
      <c r="E23" s="64">
        <v>0</v>
      </c>
      <c r="F23" s="64">
        <v>0</v>
      </c>
    </row>
    <row r="24" spans="1:6" s="65" customFormat="1" ht="24.75" customHeight="1">
      <c r="A24" s="57"/>
      <c r="B24" s="64"/>
      <c r="C24" s="57" t="s">
        <v>37</v>
      </c>
      <c r="D24" s="64">
        <v>0</v>
      </c>
      <c r="E24" s="64">
        <v>0</v>
      </c>
      <c r="F24" s="64">
        <v>0</v>
      </c>
    </row>
    <row r="25" spans="1:6" s="65" customFormat="1" ht="24.75" customHeight="1">
      <c r="A25" s="57"/>
      <c r="B25" s="64"/>
      <c r="C25" s="57" t="s">
        <v>38</v>
      </c>
      <c r="D25" s="64">
        <v>59.6128</v>
      </c>
      <c r="E25" s="64">
        <v>59.6128</v>
      </c>
      <c r="F25" s="64">
        <v>0</v>
      </c>
    </row>
    <row r="26" spans="1:6" s="65" customFormat="1" ht="24.75" customHeight="1">
      <c r="A26" s="57"/>
      <c r="B26" s="64"/>
      <c r="C26" s="57" t="s">
        <v>39</v>
      </c>
      <c r="D26" s="64">
        <v>0</v>
      </c>
      <c r="E26" s="64">
        <v>0</v>
      </c>
      <c r="F26" s="64">
        <v>0</v>
      </c>
    </row>
    <row r="27" spans="1:6" s="65" customFormat="1" ht="24.75" customHeight="1">
      <c r="A27" s="57"/>
      <c r="B27" s="64"/>
      <c r="C27" s="57" t="s">
        <v>40</v>
      </c>
      <c r="D27" s="64">
        <v>0</v>
      </c>
      <c r="E27" s="64">
        <v>0</v>
      </c>
      <c r="F27" s="64">
        <v>0</v>
      </c>
    </row>
    <row r="28" spans="1:6" s="65" customFormat="1" ht="24.75" customHeight="1">
      <c r="A28" s="57"/>
      <c r="B28" s="64"/>
      <c r="C28" s="57"/>
      <c r="D28" s="64"/>
      <c r="E28" s="64"/>
      <c r="F28" s="64"/>
    </row>
    <row r="29" spans="1:6" s="63" customFormat="1" ht="24.75" customHeight="1">
      <c r="A29" s="58" t="s">
        <v>41</v>
      </c>
      <c r="B29" s="62">
        <v>0</v>
      </c>
      <c r="C29" s="58" t="s">
        <v>42</v>
      </c>
      <c r="D29" s="62">
        <v>0</v>
      </c>
      <c r="E29" s="62">
        <v>0</v>
      </c>
      <c r="F29" s="62">
        <v>0</v>
      </c>
    </row>
    <row r="30" spans="1:6" s="65" customFormat="1" ht="24.75" customHeight="1">
      <c r="A30" s="57" t="s">
        <v>19</v>
      </c>
      <c r="B30" s="64">
        <v>0</v>
      </c>
      <c r="C30" s="57" t="s">
        <v>19</v>
      </c>
      <c r="D30" s="64">
        <v>0</v>
      </c>
      <c r="E30" s="64">
        <v>0</v>
      </c>
      <c r="F30" s="64">
        <v>0</v>
      </c>
    </row>
    <row r="31" spans="1:6" s="65" customFormat="1" ht="24.75" customHeight="1">
      <c r="A31" s="57" t="s">
        <v>21</v>
      </c>
      <c r="B31" s="64">
        <v>0</v>
      </c>
      <c r="C31" s="57" t="s">
        <v>21</v>
      </c>
      <c r="D31" s="64">
        <v>0</v>
      </c>
      <c r="E31" s="64">
        <v>0</v>
      </c>
      <c r="F31" s="64">
        <v>0</v>
      </c>
    </row>
    <row r="32" spans="1:6" s="63" customFormat="1" ht="24.75" customHeight="1">
      <c r="A32" s="53" t="s">
        <v>43</v>
      </c>
      <c r="B32" s="62">
        <v>1018.6818</v>
      </c>
      <c r="C32" s="54" t="s">
        <v>205</v>
      </c>
      <c r="D32" s="55"/>
      <c r="E32" s="55"/>
      <c r="F32" s="56"/>
    </row>
  </sheetData>
  <sheetProtection/>
  <mergeCells count="8">
    <mergeCell ref="A2:F2"/>
    <mergeCell ref="C32:F32"/>
    <mergeCell ref="A4:B4"/>
    <mergeCell ref="C4:F4"/>
    <mergeCell ref="A5:A6"/>
    <mergeCell ref="B5:B6"/>
    <mergeCell ref="C5:C6"/>
    <mergeCell ref="D5:F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C1">
      <selection activeCell="K19" sqref="K19"/>
    </sheetView>
  </sheetViews>
  <sheetFormatPr defaultColWidth="9.00390625" defaultRowHeight="14.25"/>
  <cols>
    <col min="1" max="1" width="8.75390625" style="0" customWidth="1"/>
    <col min="2" max="2" width="37.875" style="0" customWidth="1"/>
    <col min="3" max="3" width="14.25390625" style="60" customWidth="1"/>
    <col min="4" max="4" width="12.00390625" style="60" customWidth="1"/>
    <col min="5" max="5" width="12.375" style="60" customWidth="1"/>
    <col min="6" max="6" width="15.50390625" style="60" customWidth="1"/>
    <col min="7" max="7" width="13.50390625" style="60" customWidth="1"/>
    <col min="8" max="8" width="14.125" style="60" customWidth="1"/>
    <col min="9" max="9" width="11.25390625" style="60" customWidth="1"/>
  </cols>
  <sheetData>
    <row r="1" ht="29.25" customHeight="1">
      <c r="A1" t="s">
        <v>55</v>
      </c>
    </row>
    <row r="2" spans="1:9" s="9" customFormat="1" ht="31.5" customHeight="1">
      <c r="A2" s="37" t="s">
        <v>175</v>
      </c>
      <c r="B2" s="37"/>
      <c r="C2" s="37"/>
      <c r="D2" s="37"/>
      <c r="E2" s="37"/>
      <c r="F2" s="37"/>
      <c r="G2" s="37"/>
      <c r="H2" s="37"/>
      <c r="I2" s="37"/>
    </row>
    <row r="3" spans="3:9" s="14" customFormat="1" ht="31.5" customHeight="1">
      <c r="C3" s="74"/>
      <c r="D3" s="75"/>
      <c r="E3" s="74"/>
      <c r="F3" s="74"/>
      <c r="G3" s="74"/>
      <c r="H3" s="74"/>
      <c r="I3" s="74" t="s">
        <v>174</v>
      </c>
    </row>
    <row r="4" spans="1:9" s="10" customFormat="1" ht="30" customHeight="1">
      <c r="A4" s="41" t="s">
        <v>47</v>
      </c>
      <c r="B4" s="41"/>
      <c r="C4" s="70" t="s">
        <v>176</v>
      </c>
      <c r="D4" s="71" t="s">
        <v>48</v>
      </c>
      <c r="E4" s="71"/>
      <c r="F4" s="71"/>
      <c r="G4" s="71"/>
      <c r="H4" s="71"/>
      <c r="I4" s="70" t="s">
        <v>49</v>
      </c>
    </row>
    <row r="5" spans="1:9" s="10" customFormat="1" ht="40.5">
      <c r="A5" s="15" t="s">
        <v>50</v>
      </c>
      <c r="B5" s="15" t="s">
        <v>51</v>
      </c>
      <c r="C5" s="70"/>
      <c r="D5" s="72" t="s">
        <v>14</v>
      </c>
      <c r="E5" s="73" t="s">
        <v>203</v>
      </c>
      <c r="F5" s="72" t="s">
        <v>52</v>
      </c>
      <c r="G5" s="72" t="s">
        <v>53</v>
      </c>
      <c r="H5" s="72" t="s">
        <v>54</v>
      </c>
      <c r="I5" s="70"/>
    </row>
    <row r="6" spans="1:9" s="63" customFormat="1" ht="24.75" customHeight="1">
      <c r="A6" s="68"/>
      <c r="B6" s="69" t="s">
        <v>185</v>
      </c>
      <c r="C6" s="76">
        <f>D6+I6</f>
        <v>1018.68</v>
      </c>
      <c r="D6" s="76">
        <f>E6+F6+G6+H6</f>
        <v>1018.68</v>
      </c>
      <c r="E6" s="76">
        <v>1018.68</v>
      </c>
      <c r="F6" s="76">
        <v>0</v>
      </c>
      <c r="G6" s="76">
        <v>0</v>
      </c>
      <c r="H6" s="76">
        <v>0</v>
      </c>
      <c r="I6" s="76">
        <v>0</v>
      </c>
    </row>
    <row r="7" spans="1:9" s="63" customFormat="1" ht="24.75" customHeight="1">
      <c r="A7" s="68"/>
      <c r="B7" s="69" t="s">
        <v>186</v>
      </c>
      <c r="C7" s="76">
        <f aca="true" t="shared" si="0" ref="C7:C32">D7+I7</f>
        <v>777.7299999999999</v>
      </c>
      <c r="D7" s="76">
        <f aca="true" t="shared" si="1" ref="D7:D32">E7+F7+G7+H7</f>
        <v>777.7299999999999</v>
      </c>
      <c r="E7" s="76">
        <f>SUM(E8:E16)</f>
        <v>777.7299999999999</v>
      </c>
      <c r="F7" s="76">
        <f>SUM(F8:F16)</f>
        <v>0</v>
      </c>
      <c r="G7" s="76">
        <f>SUM(G8:G16)</f>
        <v>0</v>
      </c>
      <c r="H7" s="76">
        <f>SUM(H8:H16)</f>
        <v>0</v>
      </c>
      <c r="I7" s="76">
        <f>SUM(I8:I16)</f>
        <v>0</v>
      </c>
    </row>
    <row r="8" spans="1:9" s="65" customFormat="1" ht="24.75" customHeight="1">
      <c r="A8" s="66">
        <v>2010301</v>
      </c>
      <c r="B8" s="67" t="s">
        <v>187</v>
      </c>
      <c r="C8" s="77">
        <f t="shared" si="0"/>
        <v>443.05</v>
      </c>
      <c r="D8" s="77">
        <f t="shared" si="1"/>
        <v>443.05</v>
      </c>
      <c r="E8" s="77">
        <v>443.05</v>
      </c>
      <c r="F8" s="77">
        <v>0</v>
      </c>
      <c r="G8" s="77">
        <v>0</v>
      </c>
      <c r="H8" s="77">
        <v>0</v>
      </c>
      <c r="I8" s="77">
        <v>0</v>
      </c>
    </row>
    <row r="9" spans="1:9" s="65" customFormat="1" ht="24.75" customHeight="1">
      <c r="A9" s="66">
        <v>2010302</v>
      </c>
      <c r="B9" s="67" t="s">
        <v>188</v>
      </c>
      <c r="C9" s="77">
        <f t="shared" si="0"/>
        <v>200</v>
      </c>
      <c r="D9" s="77">
        <f t="shared" si="1"/>
        <v>200</v>
      </c>
      <c r="E9" s="77">
        <v>200</v>
      </c>
      <c r="F9" s="77">
        <v>0</v>
      </c>
      <c r="G9" s="77">
        <v>0</v>
      </c>
      <c r="H9" s="77">
        <v>0</v>
      </c>
      <c r="I9" s="77">
        <v>0</v>
      </c>
    </row>
    <row r="10" spans="1:9" s="65" customFormat="1" ht="24.75" customHeight="1">
      <c r="A10" s="66">
        <v>2080504</v>
      </c>
      <c r="B10" s="67" t="s">
        <v>189</v>
      </c>
      <c r="C10" s="77">
        <f t="shared" si="0"/>
        <v>9.6</v>
      </c>
      <c r="D10" s="77">
        <f t="shared" si="1"/>
        <v>9.6</v>
      </c>
      <c r="E10" s="77">
        <v>9.6</v>
      </c>
      <c r="F10" s="77">
        <v>0</v>
      </c>
      <c r="G10" s="77">
        <v>0</v>
      </c>
      <c r="H10" s="77">
        <v>0</v>
      </c>
      <c r="I10" s="77">
        <v>0</v>
      </c>
    </row>
    <row r="11" spans="1:9" s="65" customFormat="1" ht="24.75" customHeight="1">
      <c r="A11" s="66">
        <v>2080505</v>
      </c>
      <c r="B11" s="67" t="s">
        <v>190</v>
      </c>
      <c r="C11" s="77">
        <f t="shared" si="0"/>
        <v>37.89</v>
      </c>
      <c r="D11" s="77">
        <f t="shared" si="1"/>
        <v>37.89</v>
      </c>
      <c r="E11" s="77">
        <v>37.89</v>
      </c>
      <c r="F11" s="77">
        <v>0</v>
      </c>
      <c r="G11" s="77">
        <v>0</v>
      </c>
      <c r="H11" s="77">
        <v>0</v>
      </c>
      <c r="I11" s="77">
        <v>0</v>
      </c>
    </row>
    <row r="12" spans="1:9" s="65" customFormat="1" ht="24.75" customHeight="1">
      <c r="A12" s="66">
        <v>2080506</v>
      </c>
      <c r="B12" s="67" t="s">
        <v>191</v>
      </c>
      <c r="C12" s="77">
        <f t="shared" si="0"/>
        <v>15.15</v>
      </c>
      <c r="D12" s="77">
        <f t="shared" si="1"/>
        <v>15.15</v>
      </c>
      <c r="E12" s="77">
        <v>15.15</v>
      </c>
      <c r="F12" s="77">
        <v>0</v>
      </c>
      <c r="G12" s="77">
        <v>0</v>
      </c>
      <c r="H12" s="77">
        <v>0</v>
      </c>
      <c r="I12" s="77">
        <v>0</v>
      </c>
    </row>
    <row r="13" spans="1:9" s="65" customFormat="1" ht="24.75" customHeight="1">
      <c r="A13" s="66">
        <v>2101101</v>
      </c>
      <c r="B13" s="67" t="s">
        <v>192</v>
      </c>
      <c r="C13" s="77">
        <f t="shared" si="0"/>
        <v>15.15</v>
      </c>
      <c r="D13" s="77">
        <f t="shared" si="1"/>
        <v>15.15</v>
      </c>
      <c r="E13" s="77">
        <v>15.15</v>
      </c>
      <c r="F13" s="77">
        <v>0</v>
      </c>
      <c r="G13" s="77">
        <v>0</v>
      </c>
      <c r="H13" s="77">
        <v>0</v>
      </c>
      <c r="I13" s="77">
        <v>0</v>
      </c>
    </row>
    <row r="14" spans="1:9" s="65" customFormat="1" ht="24.75" customHeight="1">
      <c r="A14" s="66">
        <v>2101103</v>
      </c>
      <c r="B14" s="67" t="s">
        <v>193</v>
      </c>
      <c r="C14" s="77">
        <f t="shared" si="0"/>
        <v>13.12</v>
      </c>
      <c r="D14" s="77">
        <f t="shared" si="1"/>
        <v>13.12</v>
      </c>
      <c r="E14" s="77">
        <v>13.12</v>
      </c>
      <c r="F14" s="77">
        <v>0</v>
      </c>
      <c r="G14" s="77">
        <v>0</v>
      </c>
      <c r="H14" s="77">
        <v>0</v>
      </c>
      <c r="I14" s="77">
        <v>0</v>
      </c>
    </row>
    <row r="15" spans="1:9" s="65" customFormat="1" ht="24.75" customHeight="1">
      <c r="A15" s="66">
        <v>2210201</v>
      </c>
      <c r="B15" s="67" t="s">
        <v>194</v>
      </c>
      <c r="C15" s="77">
        <f t="shared" si="0"/>
        <v>26.49</v>
      </c>
      <c r="D15" s="77">
        <f t="shared" si="1"/>
        <v>26.49</v>
      </c>
      <c r="E15" s="77">
        <v>26.49</v>
      </c>
      <c r="F15" s="77">
        <v>0</v>
      </c>
      <c r="G15" s="77">
        <v>0</v>
      </c>
      <c r="H15" s="77">
        <v>0</v>
      </c>
      <c r="I15" s="77">
        <v>0</v>
      </c>
    </row>
    <row r="16" spans="1:9" s="65" customFormat="1" ht="24.75" customHeight="1">
      <c r="A16" s="66">
        <v>2210203</v>
      </c>
      <c r="B16" s="67" t="s">
        <v>195</v>
      </c>
      <c r="C16" s="77">
        <f t="shared" si="0"/>
        <v>17.28</v>
      </c>
      <c r="D16" s="77">
        <f t="shared" si="1"/>
        <v>17.28</v>
      </c>
      <c r="E16" s="77">
        <v>17.28</v>
      </c>
      <c r="F16" s="77">
        <v>0</v>
      </c>
      <c r="G16" s="77">
        <v>0</v>
      </c>
      <c r="H16" s="77">
        <v>0</v>
      </c>
      <c r="I16" s="77">
        <v>0</v>
      </c>
    </row>
    <row r="17" spans="1:9" s="63" customFormat="1" ht="24.75" customHeight="1">
      <c r="A17" s="68"/>
      <c r="B17" s="69" t="s">
        <v>196</v>
      </c>
      <c r="C17" s="76">
        <f t="shared" si="0"/>
        <v>143.29000000000002</v>
      </c>
      <c r="D17" s="76">
        <f t="shared" si="1"/>
        <v>143.29000000000002</v>
      </c>
      <c r="E17" s="76">
        <f>SUM(E18:E24)</f>
        <v>143.29000000000002</v>
      </c>
      <c r="F17" s="76">
        <f>SUM(F18:F24)</f>
        <v>0</v>
      </c>
      <c r="G17" s="76">
        <f>SUM(G18:G24)</f>
        <v>0</v>
      </c>
      <c r="H17" s="76">
        <f>SUM(H18:H24)</f>
        <v>0</v>
      </c>
      <c r="I17" s="76">
        <f>SUM(I18:I24)</f>
        <v>0</v>
      </c>
    </row>
    <row r="18" spans="1:9" s="65" customFormat="1" ht="24.75" customHeight="1">
      <c r="A18" s="66">
        <v>2010308</v>
      </c>
      <c r="B18" s="67" t="s">
        <v>197</v>
      </c>
      <c r="C18" s="77">
        <f t="shared" si="0"/>
        <v>111.77</v>
      </c>
      <c r="D18" s="77">
        <f t="shared" si="1"/>
        <v>111.77</v>
      </c>
      <c r="E18" s="77">
        <v>111.77</v>
      </c>
      <c r="F18" s="77">
        <v>0</v>
      </c>
      <c r="G18" s="77">
        <v>0</v>
      </c>
      <c r="H18" s="77">
        <v>0</v>
      </c>
      <c r="I18" s="77">
        <v>0</v>
      </c>
    </row>
    <row r="19" spans="1:9" s="65" customFormat="1" ht="24.75" customHeight="1">
      <c r="A19" s="66">
        <v>2080505</v>
      </c>
      <c r="B19" s="67" t="s">
        <v>190</v>
      </c>
      <c r="C19" s="77">
        <f t="shared" si="0"/>
        <v>10.25</v>
      </c>
      <c r="D19" s="77">
        <f t="shared" si="1"/>
        <v>10.25</v>
      </c>
      <c r="E19" s="77">
        <v>10.25</v>
      </c>
      <c r="F19" s="77">
        <v>0</v>
      </c>
      <c r="G19" s="77">
        <v>0</v>
      </c>
      <c r="H19" s="77">
        <v>0</v>
      </c>
      <c r="I19" s="77">
        <v>0</v>
      </c>
    </row>
    <row r="20" spans="1:9" s="65" customFormat="1" ht="24.75" customHeight="1">
      <c r="A20" s="66">
        <v>2080506</v>
      </c>
      <c r="B20" s="67" t="s">
        <v>191</v>
      </c>
      <c r="C20" s="77">
        <f t="shared" si="0"/>
        <v>4.1</v>
      </c>
      <c r="D20" s="77">
        <f t="shared" si="1"/>
        <v>4.1</v>
      </c>
      <c r="E20" s="77">
        <v>4.1</v>
      </c>
      <c r="F20" s="77">
        <v>0</v>
      </c>
      <c r="G20" s="77">
        <v>0</v>
      </c>
      <c r="H20" s="77">
        <v>0</v>
      </c>
      <c r="I20" s="77">
        <v>0</v>
      </c>
    </row>
    <row r="21" spans="1:9" s="65" customFormat="1" ht="24.75" customHeight="1">
      <c r="A21" s="66">
        <v>2101101</v>
      </c>
      <c r="B21" s="67" t="s">
        <v>192</v>
      </c>
      <c r="C21" s="77">
        <f t="shared" si="0"/>
        <v>4.1</v>
      </c>
      <c r="D21" s="77">
        <f t="shared" si="1"/>
        <v>4.1</v>
      </c>
      <c r="E21" s="77">
        <v>4.1</v>
      </c>
      <c r="F21" s="77">
        <v>0</v>
      </c>
      <c r="G21" s="77">
        <v>0</v>
      </c>
      <c r="H21" s="77">
        <v>0</v>
      </c>
      <c r="I21" s="77">
        <v>0</v>
      </c>
    </row>
    <row r="22" spans="1:9" s="65" customFormat="1" ht="24.75" customHeight="1">
      <c r="A22" s="66">
        <v>2101103</v>
      </c>
      <c r="B22" s="67" t="s">
        <v>193</v>
      </c>
      <c r="C22" s="77">
        <f t="shared" si="0"/>
        <v>2.56</v>
      </c>
      <c r="D22" s="77">
        <f t="shared" si="1"/>
        <v>2.56</v>
      </c>
      <c r="E22" s="77">
        <v>2.56</v>
      </c>
      <c r="F22" s="77">
        <v>0</v>
      </c>
      <c r="G22" s="77">
        <v>0</v>
      </c>
      <c r="H22" s="77">
        <v>0</v>
      </c>
      <c r="I22" s="77">
        <v>0</v>
      </c>
    </row>
    <row r="23" spans="1:9" s="65" customFormat="1" ht="24.75" customHeight="1">
      <c r="A23" s="66">
        <v>2210201</v>
      </c>
      <c r="B23" s="67" t="s">
        <v>194</v>
      </c>
      <c r="C23" s="77">
        <f t="shared" si="0"/>
        <v>7.15</v>
      </c>
      <c r="D23" s="77">
        <f t="shared" si="1"/>
        <v>7.15</v>
      </c>
      <c r="E23" s="77">
        <v>7.15</v>
      </c>
      <c r="F23" s="77">
        <v>0</v>
      </c>
      <c r="G23" s="77">
        <v>0</v>
      </c>
      <c r="H23" s="77">
        <v>0</v>
      </c>
      <c r="I23" s="77">
        <v>0</v>
      </c>
    </row>
    <row r="24" spans="1:9" s="65" customFormat="1" ht="24.75" customHeight="1">
      <c r="A24" s="66">
        <v>2210203</v>
      </c>
      <c r="B24" s="67" t="s">
        <v>195</v>
      </c>
      <c r="C24" s="77">
        <f t="shared" si="0"/>
        <v>3.36</v>
      </c>
      <c r="D24" s="77">
        <f t="shared" si="1"/>
        <v>3.36</v>
      </c>
      <c r="E24" s="77">
        <v>3.36</v>
      </c>
      <c r="F24" s="77">
        <v>0</v>
      </c>
      <c r="G24" s="77">
        <v>0</v>
      </c>
      <c r="H24" s="77">
        <v>0</v>
      </c>
      <c r="I24" s="77">
        <v>0</v>
      </c>
    </row>
    <row r="25" spans="1:9" s="63" customFormat="1" ht="24.75" customHeight="1">
      <c r="A25" s="68"/>
      <c r="B25" s="69" t="s">
        <v>198</v>
      </c>
      <c r="C25" s="76">
        <f t="shared" si="0"/>
        <v>97.66</v>
      </c>
      <c r="D25" s="76">
        <f t="shared" si="1"/>
        <v>97.66</v>
      </c>
      <c r="E25" s="76">
        <f>SUM(E26:E32)</f>
        <v>97.66</v>
      </c>
      <c r="F25" s="76">
        <f>SUM(F26:F32)</f>
        <v>0</v>
      </c>
      <c r="G25" s="76">
        <f>SUM(G26:G32)</f>
        <v>0</v>
      </c>
      <c r="H25" s="76">
        <f>SUM(H26:H32)</f>
        <v>0</v>
      </c>
      <c r="I25" s="76">
        <f>SUM(I26:I32)</f>
        <v>0</v>
      </c>
    </row>
    <row r="26" spans="1:9" s="65" customFormat="1" ht="24.75" customHeight="1">
      <c r="A26" s="66">
        <v>2010307</v>
      </c>
      <c r="B26" s="67" t="s">
        <v>199</v>
      </c>
      <c r="C26" s="77">
        <f t="shared" si="0"/>
        <v>81.74</v>
      </c>
      <c r="D26" s="77">
        <f t="shared" si="1"/>
        <v>81.74</v>
      </c>
      <c r="E26" s="77">
        <v>81.74</v>
      </c>
      <c r="F26" s="77">
        <v>0</v>
      </c>
      <c r="G26" s="77">
        <v>0</v>
      </c>
      <c r="H26" s="77">
        <v>0</v>
      </c>
      <c r="I26" s="77">
        <v>0</v>
      </c>
    </row>
    <row r="27" spans="1:9" s="65" customFormat="1" ht="24.75" customHeight="1">
      <c r="A27" s="66">
        <v>2080505</v>
      </c>
      <c r="B27" s="67" t="s">
        <v>190</v>
      </c>
      <c r="C27" s="77">
        <f t="shared" si="0"/>
        <v>5.16</v>
      </c>
      <c r="D27" s="77">
        <f t="shared" si="1"/>
        <v>5.16</v>
      </c>
      <c r="E27" s="77">
        <v>5.16</v>
      </c>
      <c r="F27" s="77">
        <v>0</v>
      </c>
      <c r="G27" s="77">
        <v>0</v>
      </c>
      <c r="H27" s="77">
        <v>0</v>
      </c>
      <c r="I27" s="77">
        <v>0</v>
      </c>
    </row>
    <row r="28" spans="1:9" s="65" customFormat="1" ht="24.75" customHeight="1">
      <c r="A28" s="66">
        <v>2080506</v>
      </c>
      <c r="B28" s="67" t="s">
        <v>191</v>
      </c>
      <c r="C28" s="77">
        <f t="shared" si="0"/>
        <v>2.06</v>
      </c>
      <c r="D28" s="77">
        <f t="shared" si="1"/>
        <v>2.06</v>
      </c>
      <c r="E28" s="77">
        <v>2.06</v>
      </c>
      <c r="F28" s="77">
        <v>0</v>
      </c>
      <c r="G28" s="77">
        <v>0</v>
      </c>
      <c r="H28" s="77">
        <v>0</v>
      </c>
      <c r="I28" s="77">
        <v>0</v>
      </c>
    </row>
    <row r="29" spans="1:9" s="65" customFormat="1" ht="24.75" customHeight="1">
      <c r="A29" s="66">
        <v>2101101</v>
      </c>
      <c r="B29" s="67" t="s">
        <v>192</v>
      </c>
      <c r="C29" s="77">
        <f t="shared" si="0"/>
        <v>2.06</v>
      </c>
      <c r="D29" s="77">
        <f t="shared" si="1"/>
        <v>2.06</v>
      </c>
      <c r="E29" s="77">
        <v>2.06</v>
      </c>
      <c r="F29" s="77">
        <v>0</v>
      </c>
      <c r="G29" s="77">
        <v>0</v>
      </c>
      <c r="H29" s="77">
        <v>0</v>
      </c>
      <c r="I29" s="77">
        <v>0</v>
      </c>
    </row>
    <row r="30" spans="1:9" s="65" customFormat="1" ht="24.75" customHeight="1">
      <c r="A30" s="66">
        <v>2101103</v>
      </c>
      <c r="B30" s="67" t="s">
        <v>193</v>
      </c>
      <c r="C30" s="77">
        <f t="shared" si="0"/>
        <v>1.29</v>
      </c>
      <c r="D30" s="77">
        <f t="shared" si="1"/>
        <v>1.29</v>
      </c>
      <c r="E30" s="77">
        <v>1.29</v>
      </c>
      <c r="F30" s="77">
        <v>0</v>
      </c>
      <c r="G30" s="77">
        <v>0</v>
      </c>
      <c r="H30" s="77">
        <v>0</v>
      </c>
      <c r="I30" s="77">
        <v>0</v>
      </c>
    </row>
    <row r="31" spans="1:9" s="65" customFormat="1" ht="24.75" customHeight="1">
      <c r="A31" s="66">
        <v>2210201</v>
      </c>
      <c r="B31" s="67" t="s">
        <v>194</v>
      </c>
      <c r="C31" s="77">
        <f t="shared" si="0"/>
        <v>3.63</v>
      </c>
      <c r="D31" s="77">
        <f t="shared" si="1"/>
        <v>3.63</v>
      </c>
      <c r="E31" s="77">
        <v>3.63</v>
      </c>
      <c r="F31" s="77">
        <v>0</v>
      </c>
      <c r="G31" s="77">
        <v>0</v>
      </c>
      <c r="H31" s="77">
        <v>0</v>
      </c>
      <c r="I31" s="77">
        <v>0</v>
      </c>
    </row>
    <row r="32" spans="1:9" s="65" customFormat="1" ht="24.75" customHeight="1">
      <c r="A32" s="66">
        <v>2210203</v>
      </c>
      <c r="B32" s="67" t="s">
        <v>195</v>
      </c>
      <c r="C32" s="77">
        <f t="shared" si="0"/>
        <v>1.72</v>
      </c>
      <c r="D32" s="77">
        <f t="shared" si="1"/>
        <v>1.72</v>
      </c>
      <c r="E32" s="77">
        <v>1.72</v>
      </c>
      <c r="F32" s="77">
        <v>0</v>
      </c>
      <c r="G32" s="77">
        <v>0</v>
      </c>
      <c r="H32" s="77">
        <v>0</v>
      </c>
      <c r="I32" s="77">
        <v>0</v>
      </c>
    </row>
  </sheetData>
  <sheetProtection/>
  <mergeCells count="5">
    <mergeCell ref="A2:I2"/>
    <mergeCell ref="A4:B4"/>
    <mergeCell ref="C4:C5"/>
    <mergeCell ref="D4:H4"/>
    <mergeCell ref="I4:I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14" sqref="C14"/>
    </sheetView>
  </sheetViews>
  <sheetFormatPr defaultColWidth="9.00390625" defaultRowHeight="14.25"/>
  <cols>
    <col min="2" max="2" width="37.25390625" style="0" customWidth="1"/>
    <col min="3" max="3" width="15.125" style="60" customWidth="1"/>
    <col min="4" max="4" width="11.75390625" style="60" customWidth="1"/>
    <col min="5" max="6" width="12.00390625" style="60" customWidth="1"/>
    <col min="7" max="7" width="11.625" style="60" customWidth="1"/>
    <col min="8" max="8" width="15.75390625" style="80" customWidth="1"/>
  </cols>
  <sheetData>
    <row r="1" ht="24.75" customHeight="1">
      <c r="A1" t="s">
        <v>63</v>
      </c>
    </row>
    <row r="2" spans="1:8" s="9" customFormat="1" ht="22.5" customHeight="1">
      <c r="A2" s="37" t="s">
        <v>177</v>
      </c>
      <c r="B2" s="37"/>
      <c r="C2" s="37"/>
      <c r="D2" s="37"/>
      <c r="E2" s="37"/>
      <c r="F2" s="37"/>
      <c r="G2" s="37"/>
      <c r="H2" s="37"/>
    </row>
    <row r="3" ht="24" customHeight="1">
      <c r="H3" s="80" t="s">
        <v>45</v>
      </c>
    </row>
    <row r="4" spans="1:8" s="2" customFormat="1" ht="24.75" customHeight="1">
      <c r="A4" s="43" t="s">
        <v>47</v>
      </c>
      <c r="B4" s="43"/>
      <c r="C4" s="78" t="s">
        <v>56</v>
      </c>
      <c r="D4" s="79" t="s">
        <v>57</v>
      </c>
      <c r="E4" s="79"/>
      <c r="F4" s="79"/>
      <c r="G4" s="43" t="s">
        <v>64</v>
      </c>
      <c r="H4" s="43"/>
    </row>
    <row r="5" spans="1:8" s="2" customFormat="1" ht="31.5" customHeight="1">
      <c r="A5" s="1" t="s">
        <v>50</v>
      </c>
      <c r="B5" s="1" t="s">
        <v>51</v>
      </c>
      <c r="C5" s="78"/>
      <c r="D5" s="73" t="s">
        <v>58</v>
      </c>
      <c r="E5" s="73" t="s">
        <v>59</v>
      </c>
      <c r="F5" s="73" t="s">
        <v>60</v>
      </c>
      <c r="G5" s="73" t="s">
        <v>61</v>
      </c>
      <c r="H5" s="1" t="s">
        <v>62</v>
      </c>
    </row>
    <row r="6" spans="1:8" s="63" customFormat="1" ht="24.75" customHeight="1">
      <c r="A6" s="68"/>
      <c r="B6" s="69" t="s">
        <v>185</v>
      </c>
      <c r="C6" s="76">
        <v>1614.55</v>
      </c>
      <c r="D6" s="76">
        <f>E6+F6</f>
        <v>1018.68</v>
      </c>
      <c r="E6" s="76">
        <f>E7+E18+E27</f>
        <v>745.68</v>
      </c>
      <c r="F6" s="76">
        <f>F7+F18+F27</f>
        <v>273</v>
      </c>
      <c r="G6" s="81">
        <f>D6-C6</f>
        <v>-595.87</v>
      </c>
      <c r="H6" s="82">
        <f>G6*100/C6</f>
        <v>-36.906258709857234</v>
      </c>
    </row>
    <row r="7" spans="1:8" s="63" customFormat="1" ht="24.75" customHeight="1">
      <c r="A7" s="68"/>
      <c r="B7" s="69" t="s">
        <v>186</v>
      </c>
      <c r="C7" s="76">
        <v>813.76</v>
      </c>
      <c r="D7" s="76">
        <f aca="true" t="shared" si="0" ref="D7:D34">E7+F7</f>
        <v>777.73</v>
      </c>
      <c r="E7" s="76">
        <f>SUM(E8:E17)</f>
        <v>577.73</v>
      </c>
      <c r="F7" s="76">
        <f>SUM(F8:F17)</f>
        <v>200</v>
      </c>
      <c r="G7" s="81">
        <f aca="true" t="shared" si="1" ref="G7:G34">D7-C7</f>
        <v>-36.02999999999997</v>
      </c>
      <c r="H7" s="82">
        <f>G7*100/C7</f>
        <v>-4.427595359811243</v>
      </c>
    </row>
    <row r="8" spans="1:8" s="65" customFormat="1" ht="24.75" customHeight="1">
      <c r="A8" s="66">
        <v>2010301</v>
      </c>
      <c r="B8" s="67" t="s">
        <v>187</v>
      </c>
      <c r="C8" s="77">
        <v>446.35</v>
      </c>
      <c r="D8" s="77">
        <f t="shared" si="0"/>
        <v>443.05</v>
      </c>
      <c r="E8" s="77">
        <v>443.05</v>
      </c>
      <c r="F8" s="77">
        <v>0</v>
      </c>
      <c r="G8" s="83">
        <f t="shared" si="1"/>
        <v>-3.3000000000000114</v>
      </c>
      <c r="H8" s="84">
        <f aca="true" t="shared" si="2" ref="H7:H34">G8*100/C8</f>
        <v>-0.7393301221014924</v>
      </c>
    </row>
    <row r="9" spans="1:8" s="65" customFormat="1" ht="24.75" customHeight="1">
      <c r="A9" s="66">
        <v>2010302</v>
      </c>
      <c r="B9" s="67" t="s">
        <v>188</v>
      </c>
      <c r="C9" s="77">
        <v>213</v>
      </c>
      <c r="D9" s="77">
        <f t="shared" si="0"/>
        <v>200</v>
      </c>
      <c r="E9" s="77">
        <v>0</v>
      </c>
      <c r="F9" s="77">
        <v>200</v>
      </c>
      <c r="G9" s="83">
        <f t="shared" si="1"/>
        <v>-13</v>
      </c>
      <c r="H9" s="84">
        <f t="shared" si="2"/>
        <v>-6.103286384976526</v>
      </c>
    </row>
    <row r="10" spans="1:8" s="65" customFormat="1" ht="24.75" customHeight="1">
      <c r="A10" s="66">
        <v>2010399</v>
      </c>
      <c r="B10" s="67" t="s">
        <v>200</v>
      </c>
      <c r="C10" s="77">
        <v>28.08</v>
      </c>
      <c r="D10" s="77">
        <f t="shared" si="0"/>
        <v>0</v>
      </c>
      <c r="E10" s="77">
        <v>0</v>
      </c>
      <c r="F10" s="77">
        <v>0</v>
      </c>
      <c r="G10" s="83">
        <f t="shared" si="1"/>
        <v>-28.08</v>
      </c>
      <c r="H10" s="84">
        <f t="shared" si="2"/>
        <v>-100</v>
      </c>
    </row>
    <row r="11" spans="1:8" s="65" customFormat="1" ht="24.75" customHeight="1">
      <c r="A11" s="66">
        <v>2080504</v>
      </c>
      <c r="B11" s="67" t="s">
        <v>189</v>
      </c>
      <c r="C11" s="77">
        <v>9.6</v>
      </c>
      <c r="D11" s="77">
        <f t="shared" si="0"/>
        <v>9.6</v>
      </c>
      <c r="E11" s="77">
        <v>9.6</v>
      </c>
      <c r="F11" s="77">
        <v>0</v>
      </c>
      <c r="G11" s="83">
        <f t="shared" si="1"/>
        <v>0</v>
      </c>
      <c r="H11" s="84">
        <f t="shared" si="2"/>
        <v>0</v>
      </c>
    </row>
    <row r="12" spans="1:8" s="65" customFormat="1" ht="24.75" customHeight="1">
      <c r="A12" s="66">
        <v>2080505</v>
      </c>
      <c r="B12" s="67" t="s">
        <v>190</v>
      </c>
      <c r="C12" s="77">
        <v>40.78</v>
      </c>
      <c r="D12" s="77">
        <f t="shared" si="0"/>
        <v>37.89</v>
      </c>
      <c r="E12" s="77">
        <v>37.89</v>
      </c>
      <c r="F12" s="77">
        <v>0</v>
      </c>
      <c r="G12" s="83">
        <f t="shared" si="1"/>
        <v>-2.8900000000000006</v>
      </c>
      <c r="H12" s="84">
        <f t="shared" si="2"/>
        <v>-7.086807258460031</v>
      </c>
    </row>
    <row r="13" spans="1:8" s="65" customFormat="1" ht="24.75" customHeight="1">
      <c r="A13" s="66">
        <v>2080506</v>
      </c>
      <c r="B13" s="67" t="s">
        <v>191</v>
      </c>
      <c r="C13" s="77">
        <v>0</v>
      </c>
      <c r="D13" s="77">
        <f t="shared" si="0"/>
        <v>15.15</v>
      </c>
      <c r="E13" s="77">
        <v>15.15</v>
      </c>
      <c r="F13" s="77">
        <v>0</v>
      </c>
      <c r="G13" s="83">
        <f t="shared" si="1"/>
        <v>15.15</v>
      </c>
      <c r="H13" s="84"/>
    </row>
    <row r="14" spans="1:8" s="65" customFormat="1" ht="24.75" customHeight="1">
      <c r="A14" s="66">
        <v>2101101</v>
      </c>
      <c r="B14" s="67" t="s">
        <v>192</v>
      </c>
      <c r="C14" s="77">
        <v>17.25</v>
      </c>
      <c r="D14" s="77">
        <f t="shared" si="0"/>
        <v>15.15</v>
      </c>
      <c r="E14" s="77">
        <v>15.15</v>
      </c>
      <c r="F14" s="77">
        <v>0</v>
      </c>
      <c r="G14" s="83">
        <f t="shared" si="1"/>
        <v>-2.0999999999999996</v>
      </c>
      <c r="H14" s="84">
        <f t="shared" si="2"/>
        <v>-12.17391304347826</v>
      </c>
    </row>
    <row r="15" spans="1:8" s="65" customFormat="1" ht="24.75" customHeight="1">
      <c r="A15" s="66">
        <v>2101103</v>
      </c>
      <c r="B15" s="67" t="s">
        <v>193</v>
      </c>
      <c r="C15" s="77">
        <v>11.99</v>
      </c>
      <c r="D15" s="77">
        <f t="shared" si="0"/>
        <v>13.12</v>
      </c>
      <c r="E15" s="77">
        <v>13.12</v>
      </c>
      <c r="F15" s="77">
        <v>0</v>
      </c>
      <c r="G15" s="83">
        <f t="shared" si="1"/>
        <v>1.129999999999999</v>
      </c>
      <c r="H15" s="84">
        <f t="shared" si="2"/>
        <v>9.424520433694736</v>
      </c>
    </row>
    <row r="16" spans="1:8" s="65" customFormat="1" ht="24.75" customHeight="1">
      <c r="A16" s="66">
        <v>2210201</v>
      </c>
      <c r="B16" s="67" t="s">
        <v>194</v>
      </c>
      <c r="C16" s="77">
        <v>28.14</v>
      </c>
      <c r="D16" s="77">
        <f t="shared" si="0"/>
        <v>26.49</v>
      </c>
      <c r="E16" s="77">
        <v>26.49</v>
      </c>
      <c r="F16" s="77">
        <v>0</v>
      </c>
      <c r="G16" s="83">
        <f t="shared" si="1"/>
        <v>-1.6500000000000021</v>
      </c>
      <c r="H16" s="84">
        <f t="shared" si="2"/>
        <v>-5.863539445629006</v>
      </c>
    </row>
    <row r="17" spans="1:8" s="65" customFormat="1" ht="24.75" customHeight="1">
      <c r="A17" s="66">
        <v>2210203</v>
      </c>
      <c r="B17" s="67" t="s">
        <v>195</v>
      </c>
      <c r="C17" s="77">
        <v>18.58</v>
      </c>
      <c r="D17" s="77">
        <f t="shared" si="0"/>
        <v>17.28</v>
      </c>
      <c r="E17" s="77">
        <v>17.28</v>
      </c>
      <c r="F17" s="77">
        <v>0</v>
      </c>
      <c r="G17" s="83">
        <f t="shared" si="1"/>
        <v>-1.2999999999999972</v>
      </c>
      <c r="H17" s="84">
        <f t="shared" si="2"/>
        <v>-6.996770721205583</v>
      </c>
    </row>
    <row r="18" spans="1:8" s="63" customFormat="1" ht="24.75" customHeight="1">
      <c r="A18" s="68"/>
      <c r="B18" s="69" t="s">
        <v>196</v>
      </c>
      <c r="C18" s="76">
        <v>705.06</v>
      </c>
      <c r="D18" s="76">
        <f t="shared" si="0"/>
        <v>143.29</v>
      </c>
      <c r="E18" s="76">
        <f>SUM(E19:E26)</f>
        <v>111.28999999999999</v>
      </c>
      <c r="F18" s="76">
        <f>SUM(F19:F26)</f>
        <v>32</v>
      </c>
      <c r="G18" s="81">
        <f t="shared" si="1"/>
        <v>-561.77</v>
      </c>
      <c r="H18" s="82">
        <f t="shared" si="2"/>
        <v>-79.67690692990668</v>
      </c>
    </row>
    <row r="19" spans="1:8" s="65" customFormat="1" ht="24.75" customHeight="1">
      <c r="A19" s="66">
        <v>2010308</v>
      </c>
      <c r="B19" s="67" t="s">
        <v>197</v>
      </c>
      <c r="C19" s="77">
        <v>320.16</v>
      </c>
      <c r="D19" s="77">
        <f t="shared" si="0"/>
        <v>111.77</v>
      </c>
      <c r="E19" s="77">
        <v>79.77</v>
      </c>
      <c r="F19" s="77">
        <v>32</v>
      </c>
      <c r="G19" s="83">
        <f t="shared" si="1"/>
        <v>-208.39000000000004</v>
      </c>
      <c r="H19" s="84">
        <f t="shared" si="2"/>
        <v>-65.0893303348326</v>
      </c>
    </row>
    <row r="20" spans="1:8" s="65" customFormat="1" ht="24.75" customHeight="1">
      <c r="A20" s="66">
        <v>2080505</v>
      </c>
      <c r="B20" s="67" t="s">
        <v>190</v>
      </c>
      <c r="C20" s="77">
        <v>9.54</v>
      </c>
      <c r="D20" s="77">
        <f t="shared" si="0"/>
        <v>10.25</v>
      </c>
      <c r="E20" s="77">
        <v>10.25</v>
      </c>
      <c r="F20" s="77">
        <v>0</v>
      </c>
      <c r="G20" s="83">
        <f t="shared" si="1"/>
        <v>0.7100000000000009</v>
      </c>
      <c r="H20" s="84">
        <f t="shared" si="2"/>
        <v>7.442348008385754</v>
      </c>
    </row>
    <row r="21" spans="1:8" s="65" customFormat="1" ht="24.75" customHeight="1">
      <c r="A21" s="66">
        <v>2080506</v>
      </c>
      <c r="B21" s="67" t="s">
        <v>191</v>
      </c>
      <c r="C21" s="77">
        <v>0</v>
      </c>
      <c r="D21" s="77">
        <f t="shared" si="0"/>
        <v>4.1</v>
      </c>
      <c r="E21" s="77">
        <v>4.1</v>
      </c>
      <c r="F21" s="77">
        <v>0</v>
      </c>
      <c r="G21" s="83">
        <f t="shared" si="1"/>
        <v>4.1</v>
      </c>
      <c r="H21" s="84"/>
    </row>
    <row r="22" spans="1:8" s="65" customFormat="1" ht="24.75" customHeight="1">
      <c r="A22" s="66">
        <v>2101101</v>
      </c>
      <c r="B22" s="67" t="s">
        <v>192</v>
      </c>
      <c r="C22" s="77">
        <v>4.12</v>
      </c>
      <c r="D22" s="77">
        <f t="shared" si="0"/>
        <v>4.1</v>
      </c>
      <c r="E22" s="77">
        <v>4.1</v>
      </c>
      <c r="F22" s="77">
        <v>0</v>
      </c>
      <c r="G22" s="83">
        <f t="shared" si="1"/>
        <v>-0.020000000000000462</v>
      </c>
      <c r="H22" s="84">
        <f t="shared" si="2"/>
        <v>-0.4854368932038947</v>
      </c>
    </row>
    <row r="23" spans="1:8" s="65" customFormat="1" ht="24.75" customHeight="1">
      <c r="A23" s="66">
        <v>2101103</v>
      </c>
      <c r="B23" s="67" t="s">
        <v>193</v>
      </c>
      <c r="C23" s="77">
        <v>3.64</v>
      </c>
      <c r="D23" s="77">
        <f t="shared" si="0"/>
        <v>2.56</v>
      </c>
      <c r="E23" s="77">
        <v>2.56</v>
      </c>
      <c r="F23" s="77">
        <v>0</v>
      </c>
      <c r="G23" s="83">
        <f t="shared" si="1"/>
        <v>-1.08</v>
      </c>
      <c r="H23" s="84">
        <f t="shared" si="2"/>
        <v>-29.670329670329668</v>
      </c>
    </row>
    <row r="24" spans="1:8" s="65" customFormat="1" ht="24.75" customHeight="1">
      <c r="A24" s="66">
        <v>2210201</v>
      </c>
      <c r="B24" s="67" t="s">
        <v>194</v>
      </c>
      <c r="C24" s="77">
        <v>6.69</v>
      </c>
      <c r="D24" s="77">
        <f t="shared" si="0"/>
        <v>7.15</v>
      </c>
      <c r="E24" s="77">
        <v>7.15</v>
      </c>
      <c r="F24" s="77">
        <v>0</v>
      </c>
      <c r="G24" s="83">
        <f t="shared" si="1"/>
        <v>0.45999999999999996</v>
      </c>
      <c r="H24" s="84">
        <f t="shared" si="2"/>
        <v>6.87593423019432</v>
      </c>
    </row>
    <row r="25" spans="1:8" s="65" customFormat="1" ht="24.75" customHeight="1">
      <c r="A25" s="66">
        <v>2210203</v>
      </c>
      <c r="B25" s="67" t="s">
        <v>195</v>
      </c>
      <c r="C25" s="77">
        <v>2.82</v>
      </c>
      <c r="D25" s="77">
        <f t="shared" si="0"/>
        <v>3.36</v>
      </c>
      <c r="E25" s="77">
        <v>3.36</v>
      </c>
      <c r="F25" s="77">
        <v>0</v>
      </c>
      <c r="G25" s="83">
        <f t="shared" si="1"/>
        <v>0.54</v>
      </c>
      <c r="H25" s="84">
        <f t="shared" si="2"/>
        <v>19.148936170212767</v>
      </c>
    </row>
    <row r="26" spans="1:8" s="65" customFormat="1" ht="24.75" customHeight="1">
      <c r="A26" s="66">
        <v>2120801</v>
      </c>
      <c r="B26" s="67" t="s">
        <v>201</v>
      </c>
      <c r="C26" s="77">
        <v>358.09</v>
      </c>
      <c r="D26" s="77">
        <f t="shared" si="0"/>
        <v>0</v>
      </c>
      <c r="E26" s="77">
        <v>0</v>
      </c>
      <c r="F26" s="77">
        <v>0</v>
      </c>
      <c r="G26" s="83">
        <f t="shared" si="1"/>
        <v>-358.09</v>
      </c>
      <c r="H26" s="84">
        <f t="shared" si="2"/>
        <v>-100</v>
      </c>
    </row>
    <row r="27" spans="1:8" s="63" customFormat="1" ht="24.75" customHeight="1">
      <c r="A27" s="68"/>
      <c r="B27" s="69" t="s">
        <v>198</v>
      </c>
      <c r="C27" s="76">
        <v>95.74</v>
      </c>
      <c r="D27" s="76">
        <f t="shared" si="0"/>
        <v>97.66000000000001</v>
      </c>
      <c r="E27" s="76">
        <f>SUM(E28:E34)</f>
        <v>56.66000000000001</v>
      </c>
      <c r="F27" s="76">
        <f>SUM(F28:F34)</f>
        <v>41</v>
      </c>
      <c r="G27" s="81">
        <f t="shared" si="1"/>
        <v>1.920000000000016</v>
      </c>
      <c r="H27" s="82">
        <f t="shared" si="2"/>
        <v>2.005431376645097</v>
      </c>
    </row>
    <row r="28" spans="1:8" s="65" customFormat="1" ht="24.75" customHeight="1">
      <c r="A28" s="66">
        <v>2010307</v>
      </c>
      <c r="B28" s="67" t="s">
        <v>199</v>
      </c>
      <c r="C28" s="77">
        <v>85.47</v>
      </c>
      <c r="D28" s="77">
        <f t="shared" si="0"/>
        <v>81.74000000000001</v>
      </c>
      <c r="E28" s="77">
        <v>40.74</v>
      </c>
      <c r="F28" s="77">
        <v>41</v>
      </c>
      <c r="G28" s="83">
        <f t="shared" si="1"/>
        <v>-3.7299999999999898</v>
      </c>
      <c r="H28" s="84">
        <f t="shared" si="2"/>
        <v>-4.364104364104352</v>
      </c>
    </row>
    <row r="29" spans="1:8" s="65" customFormat="1" ht="24.75" customHeight="1">
      <c r="A29" s="66">
        <v>2080505</v>
      </c>
      <c r="B29" s="67" t="s">
        <v>190</v>
      </c>
      <c r="C29" s="77">
        <v>3.78</v>
      </c>
      <c r="D29" s="77">
        <f t="shared" si="0"/>
        <v>5.16</v>
      </c>
      <c r="E29" s="77">
        <v>5.16</v>
      </c>
      <c r="F29" s="77">
        <v>0</v>
      </c>
      <c r="G29" s="83">
        <f t="shared" si="1"/>
        <v>1.3800000000000003</v>
      </c>
      <c r="H29" s="84">
        <f t="shared" si="2"/>
        <v>36.50793650793652</v>
      </c>
    </row>
    <row r="30" spans="1:8" s="65" customFormat="1" ht="24.75" customHeight="1">
      <c r="A30" s="66">
        <v>2080506</v>
      </c>
      <c r="B30" s="67" t="s">
        <v>191</v>
      </c>
      <c r="C30" s="77">
        <v>0</v>
      </c>
      <c r="D30" s="77">
        <f t="shared" si="0"/>
        <v>2.06</v>
      </c>
      <c r="E30" s="77">
        <v>2.06</v>
      </c>
      <c r="F30" s="77">
        <v>0</v>
      </c>
      <c r="G30" s="83">
        <f t="shared" si="1"/>
        <v>2.06</v>
      </c>
      <c r="H30" s="84"/>
    </row>
    <row r="31" spans="1:8" s="65" customFormat="1" ht="24.75" customHeight="1">
      <c r="A31" s="66">
        <v>2101101</v>
      </c>
      <c r="B31" s="67" t="s">
        <v>192</v>
      </c>
      <c r="C31" s="77">
        <v>1.63</v>
      </c>
      <c r="D31" s="77">
        <f t="shared" si="0"/>
        <v>2.06</v>
      </c>
      <c r="E31" s="77">
        <v>2.06</v>
      </c>
      <c r="F31" s="77">
        <v>0</v>
      </c>
      <c r="G31" s="83">
        <f t="shared" si="1"/>
        <v>0.43000000000000016</v>
      </c>
      <c r="H31" s="84">
        <f t="shared" si="2"/>
        <v>26.38036809815952</v>
      </c>
    </row>
    <row r="32" spans="1:8" s="65" customFormat="1" ht="24.75" customHeight="1">
      <c r="A32" s="66">
        <v>2101103</v>
      </c>
      <c r="B32" s="67" t="s">
        <v>193</v>
      </c>
      <c r="C32" s="77">
        <v>1.02</v>
      </c>
      <c r="D32" s="77">
        <f t="shared" si="0"/>
        <v>1.29</v>
      </c>
      <c r="E32" s="77">
        <v>1.29</v>
      </c>
      <c r="F32" s="77">
        <v>0</v>
      </c>
      <c r="G32" s="83">
        <f t="shared" si="1"/>
        <v>0.27</v>
      </c>
      <c r="H32" s="84">
        <f t="shared" si="2"/>
        <v>26.470588235294116</v>
      </c>
    </row>
    <row r="33" spans="1:8" s="65" customFormat="1" ht="24.75" customHeight="1">
      <c r="A33" s="66">
        <v>2210201</v>
      </c>
      <c r="B33" s="67" t="s">
        <v>194</v>
      </c>
      <c r="C33" s="77">
        <v>2.67</v>
      </c>
      <c r="D33" s="77">
        <f t="shared" si="0"/>
        <v>3.63</v>
      </c>
      <c r="E33" s="77">
        <v>3.63</v>
      </c>
      <c r="F33" s="77">
        <v>0</v>
      </c>
      <c r="G33" s="83">
        <f t="shared" si="1"/>
        <v>0.96</v>
      </c>
      <c r="H33" s="84">
        <f t="shared" si="2"/>
        <v>35.95505617977528</v>
      </c>
    </row>
    <row r="34" spans="1:8" s="65" customFormat="1" ht="24.75" customHeight="1">
      <c r="A34" s="66">
        <v>2210203</v>
      </c>
      <c r="B34" s="67" t="s">
        <v>195</v>
      </c>
      <c r="C34" s="77">
        <v>1.16</v>
      </c>
      <c r="D34" s="77">
        <f t="shared" si="0"/>
        <v>1.72</v>
      </c>
      <c r="E34" s="77">
        <v>1.72</v>
      </c>
      <c r="F34" s="77">
        <v>0</v>
      </c>
      <c r="G34" s="83">
        <f t="shared" si="1"/>
        <v>0.56</v>
      </c>
      <c r="H34" s="84">
        <f t="shared" si="2"/>
        <v>48.27586206896553</v>
      </c>
    </row>
  </sheetData>
  <sheetProtection/>
  <mergeCells count="5">
    <mergeCell ref="A2:H2"/>
    <mergeCell ref="A4:B4"/>
    <mergeCell ref="C4:C5"/>
    <mergeCell ref="D4:F4"/>
    <mergeCell ref="G4:H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D10" sqref="D10"/>
    </sheetView>
  </sheetViews>
  <sheetFormatPr defaultColWidth="9.00390625" defaultRowHeight="14.25"/>
  <cols>
    <col min="2" max="2" width="31.00390625" style="0" customWidth="1"/>
    <col min="3" max="5" width="16.375" style="0" customWidth="1"/>
  </cols>
  <sheetData>
    <row r="1" ht="14.25">
      <c r="A1" t="s">
        <v>126</v>
      </c>
    </row>
    <row r="2" spans="1:5" s="9" customFormat="1" ht="34.5" customHeight="1">
      <c r="A2" s="37" t="s">
        <v>127</v>
      </c>
      <c r="B2" s="37"/>
      <c r="C2" s="37"/>
      <c r="D2" s="37"/>
      <c r="E2" s="37"/>
    </row>
    <row r="3" ht="19.5" customHeight="1">
      <c r="E3" t="s">
        <v>45</v>
      </c>
    </row>
    <row r="4" spans="1:5" s="10" customFormat="1" ht="24.75" customHeight="1">
      <c r="A4" s="44" t="s">
        <v>4</v>
      </c>
      <c r="B4" s="44"/>
      <c r="C4" s="44" t="s">
        <v>65</v>
      </c>
      <c r="D4" s="44"/>
      <c r="E4" s="44"/>
    </row>
    <row r="5" spans="1:5" s="10" customFormat="1" ht="24.75" customHeight="1">
      <c r="A5" s="20" t="s">
        <v>50</v>
      </c>
      <c r="B5" s="21" t="s">
        <v>51</v>
      </c>
      <c r="C5" s="20" t="s">
        <v>58</v>
      </c>
      <c r="D5" s="20" t="s">
        <v>66</v>
      </c>
      <c r="E5" s="20" t="s">
        <v>67</v>
      </c>
    </row>
    <row r="6" spans="1:5" s="52" customFormat="1" ht="24.75" customHeight="1">
      <c r="A6" s="85" t="s">
        <v>7</v>
      </c>
      <c r="B6" s="85"/>
      <c r="C6" s="76">
        <f>C7+C15+C43+C60</f>
        <v>745.68</v>
      </c>
      <c r="D6" s="76">
        <f>D7+D15+D43+D60</f>
        <v>665.8199999999999</v>
      </c>
      <c r="E6" s="76">
        <v>79.86</v>
      </c>
    </row>
    <row r="7" spans="1:5" s="52" customFormat="1" ht="24.75" customHeight="1">
      <c r="A7" s="86">
        <v>301</v>
      </c>
      <c r="B7" s="87" t="s">
        <v>68</v>
      </c>
      <c r="C7" s="76">
        <f>SUM(C8:C14)</f>
        <v>610.3</v>
      </c>
      <c r="D7" s="76">
        <f>D8+D9+D10+D11+D12+D13+D14</f>
        <v>610.3</v>
      </c>
      <c r="E7" s="76">
        <f>SUM(E8:E14)</f>
        <v>0</v>
      </c>
    </row>
    <row r="8" spans="1:5" s="10" customFormat="1" ht="24.75" customHeight="1">
      <c r="A8" s="22">
        <v>30101</v>
      </c>
      <c r="B8" s="23" t="s">
        <v>69</v>
      </c>
      <c r="C8" s="34">
        <f>D8+E8</f>
        <v>139.37</v>
      </c>
      <c r="D8" s="34">
        <v>139.37</v>
      </c>
      <c r="E8" s="34">
        <v>0</v>
      </c>
    </row>
    <row r="9" spans="1:5" s="10" customFormat="1" ht="24.75" customHeight="1">
      <c r="A9" s="22">
        <v>30102</v>
      </c>
      <c r="B9" s="23" t="s">
        <v>70</v>
      </c>
      <c r="C9" s="34">
        <f aca="true" t="shared" si="0" ref="C9:C14">D9+E9</f>
        <v>204.29</v>
      </c>
      <c r="D9" s="34">
        <v>204.29</v>
      </c>
      <c r="E9" s="34">
        <v>0</v>
      </c>
    </row>
    <row r="10" spans="1:5" s="10" customFormat="1" ht="24.75" customHeight="1">
      <c r="A10" s="22">
        <v>30103</v>
      </c>
      <c r="B10" s="23" t="s">
        <v>71</v>
      </c>
      <c r="C10" s="34">
        <f t="shared" si="0"/>
        <v>11.61</v>
      </c>
      <c r="D10" s="34">
        <v>11.61</v>
      </c>
      <c r="E10" s="34">
        <v>0</v>
      </c>
    </row>
    <row r="11" spans="1:5" s="10" customFormat="1" ht="24.75" customHeight="1">
      <c r="A11" s="22">
        <v>30104</v>
      </c>
      <c r="B11" s="23" t="s">
        <v>72</v>
      </c>
      <c r="C11" s="34">
        <f t="shared" si="0"/>
        <v>111.02</v>
      </c>
      <c r="D11" s="34">
        <v>111.02</v>
      </c>
      <c r="E11" s="34">
        <v>0</v>
      </c>
    </row>
    <row r="12" spans="1:5" s="10" customFormat="1" ht="24.75" customHeight="1">
      <c r="A12" s="22">
        <v>30106</v>
      </c>
      <c r="B12" s="23" t="s">
        <v>73</v>
      </c>
      <c r="C12" s="34">
        <f t="shared" si="0"/>
        <v>0</v>
      </c>
      <c r="D12" s="34">
        <v>0</v>
      </c>
      <c r="E12" s="34">
        <v>0</v>
      </c>
    </row>
    <row r="13" spans="1:5" s="10" customFormat="1" ht="24.75" customHeight="1">
      <c r="A13" s="22">
        <v>30107</v>
      </c>
      <c r="B13" s="23" t="s">
        <v>74</v>
      </c>
      <c r="C13" s="34">
        <f t="shared" si="0"/>
        <v>0</v>
      </c>
      <c r="D13" s="34">
        <v>0</v>
      </c>
      <c r="E13" s="34">
        <v>0</v>
      </c>
    </row>
    <row r="14" spans="1:5" s="10" customFormat="1" ht="24.75" customHeight="1">
      <c r="A14" s="22">
        <v>30199</v>
      </c>
      <c r="B14" s="23" t="s">
        <v>75</v>
      </c>
      <c r="C14" s="34">
        <f t="shared" si="0"/>
        <v>144.01</v>
      </c>
      <c r="D14" s="34">
        <v>144.01</v>
      </c>
      <c r="E14" s="34">
        <v>0</v>
      </c>
    </row>
    <row r="15" spans="1:5" s="52" customFormat="1" ht="24.75" customHeight="1">
      <c r="A15" s="86">
        <v>302</v>
      </c>
      <c r="B15" s="87" t="s">
        <v>76</v>
      </c>
      <c r="C15" s="76">
        <f>SUM(C16:C42)</f>
        <v>77.00999999999999</v>
      </c>
      <c r="D15" s="76">
        <f>D16+D17+D18+D19+D20+D21+D22+D23+D24+D25+D26+D27+D28+D29+D30+D31+D32+D33+D34+D35+D36+D37+D38+D39+D40+D41+D42</f>
        <v>0</v>
      </c>
      <c r="E15" s="76">
        <f>SUM(E16:E42)</f>
        <v>77.00999999999999</v>
      </c>
    </row>
    <row r="16" spans="1:5" s="10" customFormat="1" ht="24.75" customHeight="1">
      <c r="A16" s="22">
        <v>30201</v>
      </c>
      <c r="B16" s="23" t="s">
        <v>77</v>
      </c>
      <c r="C16" s="34">
        <f>D16+E16</f>
        <v>6.4</v>
      </c>
      <c r="D16" s="34">
        <v>0</v>
      </c>
      <c r="E16" s="34">
        <f>5+0.4+1</f>
        <v>6.4</v>
      </c>
    </row>
    <row r="17" spans="1:5" s="10" customFormat="1" ht="24.75" customHeight="1">
      <c r="A17" s="22">
        <v>30202</v>
      </c>
      <c r="B17" s="23" t="s">
        <v>78</v>
      </c>
      <c r="C17" s="34">
        <f aca="true" t="shared" si="1" ref="C17:C42">D17+E17</f>
        <v>2.3200000000000003</v>
      </c>
      <c r="D17" s="34">
        <v>0</v>
      </c>
      <c r="E17" s="34">
        <f>2+0.1+0.22</f>
        <v>2.3200000000000003</v>
      </c>
    </row>
    <row r="18" spans="1:5" s="10" customFormat="1" ht="24.75" customHeight="1">
      <c r="A18" s="22">
        <v>30203</v>
      </c>
      <c r="B18" s="23" t="s">
        <v>79</v>
      </c>
      <c r="C18" s="34">
        <f t="shared" si="1"/>
        <v>0</v>
      </c>
      <c r="D18" s="34">
        <v>0</v>
      </c>
      <c r="E18" s="34">
        <v>0</v>
      </c>
    </row>
    <row r="19" spans="1:5" s="10" customFormat="1" ht="24.75" customHeight="1">
      <c r="A19" s="22">
        <v>30204</v>
      </c>
      <c r="B19" s="23" t="s">
        <v>80</v>
      </c>
      <c r="C19" s="34">
        <f t="shared" si="1"/>
        <v>0</v>
      </c>
      <c r="D19" s="34">
        <v>0</v>
      </c>
      <c r="E19" s="34">
        <v>0</v>
      </c>
    </row>
    <row r="20" spans="1:5" s="10" customFormat="1" ht="24.75" customHeight="1">
      <c r="A20" s="22">
        <v>30205</v>
      </c>
      <c r="B20" s="23" t="s">
        <v>81</v>
      </c>
      <c r="C20" s="34">
        <f t="shared" si="1"/>
        <v>0.7799999999999999</v>
      </c>
      <c r="D20" s="34">
        <v>0</v>
      </c>
      <c r="E20" s="34">
        <f>0.7+0+0.08</f>
        <v>0.7799999999999999</v>
      </c>
    </row>
    <row r="21" spans="1:5" s="10" customFormat="1" ht="24.75" customHeight="1">
      <c r="A21" s="22">
        <v>30206</v>
      </c>
      <c r="B21" s="23" t="s">
        <v>82</v>
      </c>
      <c r="C21" s="34">
        <f t="shared" si="1"/>
        <v>3.7</v>
      </c>
      <c r="D21" s="34">
        <v>0</v>
      </c>
      <c r="E21" s="34">
        <f>3.5+0+0.2</f>
        <v>3.7</v>
      </c>
    </row>
    <row r="22" spans="1:5" s="10" customFormat="1" ht="24.75" customHeight="1">
      <c r="A22" s="22">
        <v>30207</v>
      </c>
      <c r="B22" s="23" t="s">
        <v>83</v>
      </c>
      <c r="C22" s="34">
        <f t="shared" si="1"/>
        <v>2.3000000000000003</v>
      </c>
      <c r="D22" s="34">
        <v>0</v>
      </c>
      <c r="E22" s="34">
        <f>2+0.1+0.2</f>
        <v>2.3000000000000003</v>
      </c>
    </row>
    <row r="23" spans="1:5" s="10" customFormat="1" ht="24.75" customHeight="1">
      <c r="A23" s="22">
        <v>30208</v>
      </c>
      <c r="B23" s="23" t="s">
        <v>84</v>
      </c>
      <c r="C23" s="34">
        <f t="shared" si="1"/>
        <v>36.61</v>
      </c>
      <c r="D23" s="34">
        <v>0</v>
      </c>
      <c r="E23" s="34">
        <v>36.61</v>
      </c>
    </row>
    <row r="24" spans="1:5" s="10" customFormat="1" ht="24.75" customHeight="1">
      <c r="A24" s="22">
        <v>30209</v>
      </c>
      <c r="B24" s="23" t="s">
        <v>85</v>
      </c>
      <c r="C24" s="34">
        <f t="shared" si="1"/>
        <v>0</v>
      </c>
      <c r="D24" s="34">
        <v>0</v>
      </c>
      <c r="E24" s="34">
        <v>0</v>
      </c>
    </row>
    <row r="25" spans="1:5" s="10" customFormat="1" ht="24.75" customHeight="1">
      <c r="A25" s="22">
        <v>30211</v>
      </c>
      <c r="B25" s="23" t="s">
        <v>86</v>
      </c>
      <c r="C25" s="34">
        <f t="shared" si="1"/>
        <v>3</v>
      </c>
      <c r="D25" s="34">
        <v>0</v>
      </c>
      <c r="E25" s="34">
        <f>2+0.5+0.5</f>
        <v>3</v>
      </c>
    </row>
    <row r="26" spans="1:5" s="10" customFormat="1" ht="24.75" customHeight="1">
      <c r="A26" s="22">
        <v>30212</v>
      </c>
      <c r="B26" s="23" t="s">
        <v>87</v>
      </c>
      <c r="C26" s="34">
        <f t="shared" si="1"/>
        <v>0</v>
      </c>
      <c r="D26" s="34">
        <v>0</v>
      </c>
      <c r="E26" s="34">
        <v>0</v>
      </c>
    </row>
    <row r="27" spans="1:5" s="10" customFormat="1" ht="24.75" customHeight="1">
      <c r="A27" s="22">
        <v>30213</v>
      </c>
      <c r="B27" s="23" t="s">
        <v>88</v>
      </c>
      <c r="C27" s="34">
        <f t="shared" si="1"/>
        <v>2.4</v>
      </c>
      <c r="D27" s="34">
        <v>0</v>
      </c>
      <c r="E27" s="34">
        <f>2+0.1+0.3</f>
        <v>2.4</v>
      </c>
    </row>
    <row r="28" spans="1:5" s="10" customFormat="1" ht="24.75" customHeight="1">
      <c r="A28" s="22">
        <v>30214</v>
      </c>
      <c r="B28" s="23" t="s">
        <v>89</v>
      </c>
      <c r="C28" s="34">
        <f t="shared" si="1"/>
        <v>0.4</v>
      </c>
      <c r="D28" s="34">
        <v>0</v>
      </c>
      <c r="E28" s="34">
        <f>0+0.1+0.3</f>
        <v>0.4</v>
      </c>
    </row>
    <row r="29" spans="1:5" s="10" customFormat="1" ht="24.75" customHeight="1">
      <c r="A29" s="22">
        <v>30215</v>
      </c>
      <c r="B29" s="23" t="s">
        <v>90</v>
      </c>
      <c r="C29" s="34">
        <f t="shared" si="1"/>
        <v>0</v>
      </c>
      <c r="D29" s="34">
        <v>0</v>
      </c>
      <c r="E29" s="34">
        <v>0</v>
      </c>
    </row>
    <row r="30" spans="1:5" s="10" customFormat="1" ht="24.75" customHeight="1">
      <c r="A30" s="22">
        <v>30216</v>
      </c>
      <c r="B30" s="23" t="s">
        <v>91</v>
      </c>
      <c r="C30" s="34">
        <f t="shared" si="1"/>
        <v>1.5</v>
      </c>
      <c r="D30" s="34">
        <v>0</v>
      </c>
      <c r="E30" s="34">
        <f>1+0.2+0.3</f>
        <v>1.5</v>
      </c>
    </row>
    <row r="31" spans="1:5" s="10" customFormat="1" ht="24.75" customHeight="1">
      <c r="A31" s="22">
        <v>30217</v>
      </c>
      <c r="B31" s="23" t="s">
        <v>92</v>
      </c>
      <c r="C31" s="34">
        <f t="shared" si="1"/>
        <v>0.30000000000000004</v>
      </c>
      <c r="D31" s="34">
        <v>0</v>
      </c>
      <c r="E31" s="34">
        <f>0+0.1+0.2</f>
        <v>0.30000000000000004</v>
      </c>
    </row>
    <row r="32" spans="1:5" s="10" customFormat="1" ht="24.75" customHeight="1">
      <c r="A32" s="22">
        <v>30218</v>
      </c>
      <c r="B32" s="23" t="s">
        <v>93</v>
      </c>
      <c r="C32" s="34">
        <f t="shared" si="1"/>
        <v>0</v>
      </c>
      <c r="D32" s="34">
        <v>0</v>
      </c>
      <c r="E32" s="34">
        <v>0</v>
      </c>
    </row>
    <row r="33" spans="1:5" s="10" customFormat="1" ht="24.75" customHeight="1">
      <c r="A33" s="22">
        <v>30224</v>
      </c>
      <c r="B33" s="23" t="s">
        <v>94</v>
      </c>
      <c r="C33" s="34">
        <f t="shared" si="1"/>
        <v>0</v>
      </c>
      <c r="D33" s="34">
        <v>0</v>
      </c>
      <c r="E33" s="34">
        <v>0</v>
      </c>
    </row>
    <row r="34" spans="1:5" s="10" customFormat="1" ht="24.75" customHeight="1">
      <c r="A34" s="22">
        <v>30225</v>
      </c>
      <c r="B34" s="23" t="s">
        <v>95</v>
      </c>
      <c r="C34" s="34">
        <f t="shared" si="1"/>
        <v>0</v>
      </c>
      <c r="D34" s="34">
        <v>0</v>
      </c>
      <c r="E34" s="34">
        <v>0</v>
      </c>
    </row>
    <row r="35" spans="1:5" s="10" customFormat="1" ht="24.75" customHeight="1">
      <c r="A35" s="22">
        <v>30226</v>
      </c>
      <c r="B35" s="23" t="s">
        <v>96</v>
      </c>
      <c r="C35" s="34">
        <f t="shared" si="1"/>
        <v>0</v>
      </c>
      <c r="D35" s="34">
        <v>0</v>
      </c>
      <c r="E35" s="34">
        <v>0</v>
      </c>
    </row>
    <row r="36" spans="1:5" s="10" customFormat="1" ht="24.75" customHeight="1">
      <c r="A36" s="22">
        <v>30227</v>
      </c>
      <c r="B36" s="23" t="s">
        <v>97</v>
      </c>
      <c r="C36" s="34">
        <f t="shared" si="1"/>
        <v>0</v>
      </c>
      <c r="D36" s="34">
        <v>0</v>
      </c>
      <c r="E36" s="34">
        <v>0</v>
      </c>
    </row>
    <row r="37" spans="1:5" s="10" customFormat="1" ht="24.75" customHeight="1">
      <c r="A37" s="22">
        <v>30228</v>
      </c>
      <c r="B37" s="23" t="s">
        <v>98</v>
      </c>
      <c r="C37" s="34">
        <f t="shared" si="1"/>
        <v>0</v>
      </c>
      <c r="D37" s="34">
        <v>0</v>
      </c>
      <c r="E37" s="34">
        <v>0</v>
      </c>
    </row>
    <row r="38" spans="1:5" s="10" customFormat="1" ht="24.75" customHeight="1">
      <c r="A38" s="22">
        <v>30229</v>
      </c>
      <c r="B38" s="23" t="s">
        <v>99</v>
      </c>
      <c r="C38" s="34">
        <f t="shared" si="1"/>
        <v>0</v>
      </c>
      <c r="D38" s="34">
        <v>0</v>
      </c>
      <c r="E38" s="34">
        <v>0</v>
      </c>
    </row>
    <row r="39" spans="1:5" s="10" customFormat="1" ht="24.75" customHeight="1">
      <c r="A39" s="22">
        <v>30231</v>
      </c>
      <c r="B39" s="23" t="s">
        <v>100</v>
      </c>
      <c r="C39" s="34">
        <f t="shared" si="1"/>
        <v>15</v>
      </c>
      <c r="D39" s="34">
        <v>0</v>
      </c>
      <c r="E39" s="34">
        <f>15</f>
        <v>15</v>
      </c>
    </row>
    <row r="40" spans="1:5" s="10" customFormat="1" ht="24.75" customHeight="1">
      <c r="A40" s="22">
        <v>30239</v>
      </c>
      <c r="B40" s="23" t="s">
        <v>101</v>
      </c>
      <c r="C40" s="34">
        <f t="shared" si="1"/>
        <v>0</v>
      </c>
      <c r="D40" s="34">
        <v>0</v>
      </c>
      <c r="E40" s="34">
        <v>0</v>
      </c>
    </row>
    <row r="41" spans="1:5" s="10" customFormat="1" ht="24.75" customHeight="1">
      <c r="A41" s="22">
        <v>30240</v>
      </c>
      <c r="B41" s="23" t="s">
        <v>102</v>
      </c>
      <c r="C41" s="34">
        <f t="shared" si="1"/>
        <v>0</v>
      </c>
      <c r="D41" s="34">
        <v>0</v>
      </c>
      <c r="E41" s="34">
        <v>0</v>
      </c>
    </row>
    <row r="42" spans="1:5" s="10" customFormat="1" ht="24.75" customHeight="1">
      <c r="A42" s="22">
        <v>30299</v>
      </c>
      <c r="B42" s="23" t="s">
        <v>103</v>
      </c>
      <c r="C42" s="34">
        <f t="shared" si="1"/>
        <v>2.3</v>
      </c>
      <c r="D42" s="34">
        <v>0</v>
      </c>
      <c r="E42" s="34">
        <f>2+0.3+0</f>
        <v>2.3</v>
      </c>
    </row>
    <row r="43" spans="1:5" s="52" customFormat="1" ht="24.75" customHeight="1">
      <c r="A43" s="86">
        <v>303</v>
      </c>
      <c r="B43" s="87" t="s">
        <v>104</v>
      </c>
      <c r="C43" s="76">
        <f>SUM(C44:C59)</f>
        <v>55.519999999999996</v>
      </c>
      <c r="D43" s="76">
        <f>SUM(D44:D59)</f>
        <v>55.519999999999996</v>
      </c>
      <c r="E43" s="76">
        <f>SUM(E44:E59)</f>
        <v>0</v>
      </c>
    </row>
    <row r="44" spans="1:5" s="10" customFormat="1" ht="24.75" customHeight="1">
      <c r="A44" s="22">
        <v>30301</v>
      </c>
      <c r="B44" s="23" t="s">
        <v>105</v>
      </c>
      <c r="C44" s="34">
        <f>D44+E44</f>
        <v>0</v>
      </c>
      <c r="D44" s="34">
        <v>0</v>
      </c>
      <c r="E44" s="34">
        <v>0</v>
      </c>
    </row>
    <row r="45" spans="1:5" s="10" customFormat="1" ht="24.75" customHeight="1">
      <c r="A45" s="22">
        <v>30302</v>
      </c>
      <c r="B45" s="23" t="s">
        <v>106</v>
      </c>
      <c r="C45" s="34">
        <f aca="true" t="shared" si="2" ref="C45:C59">D45+E45</f>
        <v>14.07</v>
      </c>
      <c r="D45" s="34">
        <v>14.07</v>
      </c>
      <c r="E45" s="34">
        <v>0</v>
      </c>
    </row>
    <row r="46" spans="1:5" s="10" customFormat="1" ht="24.75" customHeight="1">
      <c r="A46" s="22">
        <v>30303</v>
      </c>
      <c r="B46" s="23" t="s">
        <v>107</v>
      </c>
      <c r="C46" s="34">
        <f t="shared" si="2"/>
        <v>0</v>
      </c>
      <c r="D46" s="34">
        <v>0</v>
      </c>
      <c r="E46" s="34">
        <v>0</v>
      </c>
    </row>
    <row r="47" spans="1:5" s="10" customFormat="1" ht="24.75" customHeight="1">
      <c r="A47" s="22">
        <v>30304</v>
      </c>
      <c r="B47" s="23" t="s">
        <v>108</v>
      </c>
      <c r="C47" s="34">
        <f t="shared" si="2"/>
        <v>0</v>
      </c>
      <c r="D47" s="34">
        <v>0</v>
      </c>
      <c r="E47" s="34">
        <v>0</v>
      </c>
    </row>
    <row r="48" spans="1:5" s="10" customFormat="1" ht="24.75" customHeight="1">
      <c r="A48" s="22">
        <v>30305</v>
      </c>
      <c r="B48" s="23" t="s">
        <v>109</v>
      </c>
      <c r="C48" s="34">
        <f t="shared" si="2"/>
        <v>0.54</v>
      </c>
      <c r="D48" s="34">
        <v>0.54</v>
      </c>
      <c r="E48" s="34">
        <v>0</v>
      </c>
    </row>
    <row r="49" spans="1:5" s="10" customFormat="1" ht="24.75" customHeight="1">
      <c r="A49" s="22">
        <v>30306</v>
      </c>
      <c r="B49" s="23" t="s">
        <v>110</v>
      </c>
      <c r="C49" s="34">
        <f t="shared" si="2"/>
        <v>0</v>
      </c>
      <c r="D49" s="34">
        <v>0</v>
      </c>
      <c r="E49" s="34">
        <v>0</v>
      </c>
    </row>
    <row r="50" spans="1:5" s="10" customFormat="1" ht="24.75" customHeight="1">
      <c r="A50" s="22">
        <v>30307</v>
      </c>
      <c r="B50" s="23" t="s">
        <v>111</v>
      </c>
      <c r="C50" s="34">
        <f t="shared" si="2"/>
        <v>3.65</v>
      </c>
      <c r="D50" s="34">
        <v>3.65</v>
      </c>
      <c r="E50" s="34">
        <v>0</v>
      </c>
    </row>
    <row r="51" spans="1:5" s="10" customFormat="1" ht="24.75" customHeight="1">
      <c r="A51" s="22">
        <v>30308</v>
      </c>
      <c r="B51" s="23" t="s">
        <v>112</v>
      </c>
      <c r="C51" s="34">
        <f t="shared" si="2"/>
        <v>0</v>
      </c>
      <c r="D51" s="34">
        <v>0</v>
      </c>
      <c r="E51" s="34">
        <v>0</v>
      </c>
    </row>
    <row r="52" spans="1:5" s="10" customFormat="1" ht="24.75" customHeight="1">
      <c r="A52" s="22">
        <v>30309</v>
      </c>
      <c r="B52" s="23" t="s">
        <v>113</v>
      </c>
      <c r="C52" s="34">
        <f t="shared" si="2"/>
        <v>0</v>
      </c>
      <c r="D52" s="34">
        <v>0</v>
      </c>
      <c r="E52" s="34">
        <v>0</v>
      </c>
    </row>
    <row r="53" spans="1:5" s="10" customFormat="1" ht="24.75" customHeight="1">
      <c r="A53" s="22">
        <v>30310</v>
      </c>
      <c r="B53" s="23" t="s">
        <v>114</v>
      </c>
      <c r="C53" s="34">
        <f t="shared" si="2"/>
        <v>0</v>
      </c>
      <c r="D53" s="34">
        <v>0</v>
      </c>
      <c r="E53" s="34">
        <v>0</v>
      </c>
    </row>
    <row r="54" spans="1:5" s="10" customFormat="1" ht="24.75" customHeight="1">
      <c r="A54" s="22">
        <v>30311</v>
      </c>
      <c r="B54" s="23" t="s">
        <v>115</v>
      </c>
      <c r="C54" s="34">
        <f t="shared" si="2"/>
        <v>37.26</v>
      </c>
      <c r="D54" s="34">
        <v>37.26</v>
      </c>
      <c r="E54" s="34">
        <v>0</v>
      </c>
    </row>
    <row r="55" spans="1:5" s="10" customFormat="1" ht="24.75" customHeight="1">
      <c r="A55" s="22">
        <v>30312</v>
      </c>
      <c r="B55" s="23" t="s">
        <v>116</v>
      </c>
      <c r="C55" s="34">
        <f t="shared" si="2"/>
        <v>0</v>
      </c>
      <c r="D55" s="34">
        <v>0</v>
      </c>
      <c r="E55" s="34">
        <v>0</v>
      </c>
    </row>
    <row r="56" spans="1:5" s="10" customFormat="1" ht="24.75" customHeight="1">
      <c r="A56" s="22">
        <v>30313</v>
      </c>
      <c r="B56" s="23" t="s">
        <v>117</v>
      </c>
      <c r="C56" s="34">
        <f t="shared" si="2"/>
        <v>0</v>
      </c>
      <c r="D56" s="34">
        <v>0</v>
      </c>
      <c r="E56" s="34">
        <v>0</v>
      </c>
    </row>
    <row r="57" spans="1:5" s="10" customFormat="1" ht="24.75" customHeight="1">
      <c r="A57" s="22">
        <v>30314</v>
      </c>
      <c r="B57" s="23" t="s">
        <v>118</v>
      </c>
      <c r="C57" s="34">
        <f t="shared" si="2"/>
        <v>0</v>
      </c>
      <c r="D57" s="34">
        <v>0</v>
      </c>
      <c r="E57" s="34">
        <v>0</v>
      </c>
    </row>
    <row r="58" spans="1:5" s="10" customFormat="1" ht="24.75" customHeight="1">
      <c r="A58" s="22">
        <v>30315</v>
      </c>
      <c r="B58" s="23" t="s">
        <v>119</v>
      </c>
      <c r="C58" s="34">
        <f t="shared" si="2"/>
        <v>0</v>
      </c>
      <c r="D58" s="34">
        <v>0</v>
      </c>
      <c r="E58" s="34">
        <v>0</v>
      </c>
    </row>
    <row r="59" spans="1:5" s="10" customFormat="1" ht="24.75" customHeight="1">
      <c r="A59" s="22">
        <v>30399</v>
      </c>
      <c r="B59" s="23" t="s">
        <v>120</v>
      </c>
      <c r="C59" s="34">
        <f t="shared" si="2"/>
        <v>0</v>
      </c>
      <c r="D59" s="34">
        <v>0</v>
      </c>
      <c r="E59" s="34">
        <v>0</v>
      </c>
    </row>
    <row r="60" spans="1:5" s="52" customFormat="1" ht="24.75" customHeight="1">
      <c r="A60" s="86">
        <v>310</v>
      </c>
      <c r="B60" s="87" t="s">
        <v>121</v>
      </c>
      <c r="C60" s="76">
        <f>SUM(C61:C64)</f>
        <v>2.8499999999999996</v>
      </c>
      <c r="D60" s="76">
        <f>D61+D62+D63+D64</f>
        <v>0</v>
      </c>
      <c r="E60" s="76">
        <f>E61+E62+E63+E64</f>
        <v>2.8499999999999996</v>
      </c>
    </row>
    <row r="61" spans="1:5" s="10" customFormat="1" ht="24.75" customHeight="1">
      <c r="A61" s="22">
        <v>30102</v>
      </c>
      <c r="B61" s="23" t="s">
        <v>122</v>
      </c>
      <c r="C61" s="34">
        <f>D61+E61</f>
        <v>2.8499999999999996</v>
      </c>
      <c r="D61" s="34">
        <v>0</v>
      </c>
      <c r="E61" s="34">
        <f>2+0.3+0.55</f>
        <v>2.8499999999999996</v>
      </c>
    </row>
    <row r="62" spans="1:5" s="10" customFormat="1" ht="24.75" customHeight="1">
      <c r="A62" s="22">
        <v>30103</v>
      </c>
      <c r="B62" s="23" t="s">
        <v>123</v>
      </c>
      <c r="C62" s="34">
        <f>D62+E62</f>
        <v>0</v>
      </c>
      <c r="D62" s="34">
        <v>0</v>
      </c>
      <c r="E62" s="34">
        <v>0</v>
      </c>
    </row>
    <row r="63" spans="1:5" s="10" customFormat="1" ht="24.75" customHeight="1">
      <c r="A63" s="22">
        <v>30107</v>
      </c>
      <c r="B63" s="23" t="s">
        <v>124</v>
      </c>
      <c r="C63" s="34">
        <f>D63+E63</f>
        <v>0</v>
      </c>
      <c r="D63" s="34">
        <v>0</v>
      </c>
      <c r="E63" s="34">
        <v>0</v>
      </c>
    </row>
    <row r="64" spans="1:5" s="10" customFormat="1" ht="24.75" customHeight="1">
      <c r="A64" s="22">
        <v>30199</v>
      </c>
      <c r="B64" s="23" t="s">
        <v>125</v>
      </c>
      <c r="C64" s="34">
        <f>D64+E64</f>
        <v>0</v>
      </c>
      <c r="D64" s="34">
        <v>0</v>
      </c>
      <c r="E64" s="34">
        <v>0</v>
      </c>
    </row>
  </sheetData>
  <sheetProtection/>
  <mergeCells count="4">
    <mergeCell ref="A4:B4"/>
    <mergeCell ref="C4:E4"/>
    <mergeCell ref="A6:B6"/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R14" sqref="R14"/>
    </sheetView>
  </sheetViews>
  <sheetFormatPr defaultColWidth="9.00390625" defaultRowHeight="14.25"/>
  <sheetData>
    <row r="1" ht="23.25" customHeight="1">
      <c r="A1" t="s">
        <v>133</v>
      </c>
    </row>
    <row r="2" spans="1:24" s="24" customFormat="1" ht="30.75" customHeight="1">
      <c r="A2" s="37" t="s">
        <v>173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ht="20.25" customHeight="1">
      <c r="W3" t="s">
        <v>1</v>
      </c>
    </row>
    <row r="4" spans="1:24" s="10" customFormat="1" ht="24.75" customHeight="1">
      <c r="A4" s="41" t="s">
        <v>128</v>
      </c>
      <c r="B4" s="41"/>
      <c r="C4" s="41"/>
      <c r="D4" s="41"/>
      <c r="E4" s="41"/>
      <c r="F4" s="41"/>
      <c r="G4" s="41"/>
      <c r="H4" s="41"/>
      <c r="I4" s="41" t="s">
        <v>56</v>
      </c>
      <c r="J4" s="41"/>
      <c r="K4" s="41"/>
      <c r="L4" s="41"/>
      <c r="M4" s="41"/>
      <c r="N4" s="41"/>
      <c r="O4" s="41"/>
      <c r="P4" s="41"/>
      <c r="Q4" s="41" t="s">
        <v>57</v>
      </c>
      <c r="R4" s="41"/>
      <c r="S4" s="41"/>
      <c r="T4" s="41"/>
      <c r="U4" s="41"/>
      <c r="V4" s="41"/>
      <c r="W4" s="41"/>
      <c r="X4" s="41"/>
    </row>
    <row r="5" spans="1:24" s="10" customFormat="1" ht="24.75" customHeight="1">
      <c r="A5" s="41" t="s">
        <v>58</v>
      </c>
      <c r="B5" s="41" t="s">
        <v>129</v>
      </c>
      <c r="C5" s="41" t="s">
        <v>130</v>
      </c>
      <c r="D5" s="41"/>
      <c r="E5" s="41"/>
      <c r="F5" s="45" t="s">
        <v>178</v>
      </c>
      <c r="G5" s="45" t="s">
        <v>179</v>
      </c>
      <c r="H5" s="41" t="s">
        <v>180</v>
      </c>
      <c r="I5" s="41" t="s">
        <v>58</v>
      </c>
      <c r="J5" s="41" t="s">
        <v>129</v>
      </c>
      <c r="K5" s="41" t="s">
        <v>130</v>
      </c>
      <c r="L5" s="41"/>
      <c r="M5" s="41"/>
      <c r="N5" s="45" t="s">
        <v>178</v>
      </c>
      <c r="O5" s="45" t="s">
        <v>179</v>
      </c>
      <c r="P5" s="41" t="s">
        <v>180</v>
      </c>
      <c r="Q5" s="41" t="s">
        <v>58</v>
      </c>
      <c r="R5" s="41" t="s">
        <v>129</v>
      </c>
      <c r="S5" s="41" t="s">
        <v>130</v>
      </c>
      <c r="T5" s="41"/>
      <c r="U5" s="41"/>
      <c r="V5" s="41" t="s">
        <v>92</v>
      </c>
      <c r="W5" s="45" t="s">
        <v>179</v>
      </c>
      <c r="X5" s="41" t="s">
        <v>180</v>
      </c>
    </row>
    <row r="6" spans="1:24" s="10" customFormat="1" ht="51.75" customHeight="1">
      <c r="A6" s="41"/>
      <c r="B6" s="41"/>
      <c r="C6" s="15" t="s">
        <v>14</v>
      </c>
      <c r="D6" s="15" t="s">
        <v>131</v>
      </c>
      <c r="E6" s="15" t="s">
        <v>132</v>
      </c>
      <c r="F6" s="46"/>
      <c r="G6" s="46"/>
      <c r="H6" s="41"/>
      <c r="I6" s="41"/>
      <c r="J6" s="41"/>
      <c r="K6" s="15" t="s">
        <v>14</v>
      </c>
      <c r="L6" s="15" t="s">
        <v>131</v>
      </c>
      <c r="M6" s="15" t="s">
        <v>132</v>
      </c>
      <c r="N6" s="46"/>
      <c r="O6" s="46"/>
      <c r="P6" s="41"/>
      <c r="Q6" s="41"/>
      <c r="R6" s="41"/>
      <c r="S6" s="15" t="s">
        <v>14</v>
      </c>
      <c r="T6" s="15" t="s">
        <v>131</v>
      </c>
      <c r="U6" s="15" t="s">
        <v>132</v>
      </c>
      <c r="V6" s="41"/>
      <c r="W6" s="46"/>
      <c r="X6" s="41"/>
    </row>
    <row r="7" spans="1:24" s="10" customFormat="1" ht="24.75" customHeight="1" hidden="1">
      <c r="A7" s="25">
        <v>178.5</v>
      </c>
      <c r="B7" s="25">
        <v>0</v>
      </c>
      <c r="C7" s="25">
        <v>95.5</v>
      </c>
      <c r="D7" s="25">
        <v>0</v>
      </c>
      <c r="E7" s="25">
        <v>95.5</v>
      </c>
      <c r="F7" s="25">
        <v>49.5</v>
      </c>
      <c r="G7" s="25">
        <v>32</v>
      </c>
      <c r="H7" s="25">
        <v>1.5</v>
      </c>
      <c r="I7" s="25">
        <v>100.8583</v>
      </c>
      <c r="J7" s="25">
        <v>0</v>
      </c>
      <c r="K7" s="25">
        <v>92.2749</v>
      </c>
      <c r="L7" s="25">
        <v>0</v>
      </c>
      <c r="M7" s="25">
        <v>92.2749</v>
      </c>
      <c r="N7" s="25">
        <v>0.51</v>
      </c>
      <c r="O7" s="25">
        <v>6.6592</v>
      </c>
      <c r="P7" s="25">
        <v>1.4142</v>
      </c>
      <c r="Q7" s="25">
        <v>108</v>
      </c>
      <c r="R7" s="25">
        <v>0</v>
      </c>
      <c r="S7" s="25">
        <v>70</v>
      </c>
      <c r="T7" s="25">
        <v>0</v>
      </c>
      <c r="U7" s="25">
        <v>70</v>
      </c>
      <c r="V7" s="25">
        <v>20</v>
      </c>
      <c r="W7" s="25">
        <v>15</v>
      </c>
      <c r="X7" s="25">
        <v>3</v>
      </c>
    </row>
    <row r="8" spans="1:24" s="10" customFormat="1" ht="24.75" customHeight="1" hidden="1">
      <c r="A8" s="25">
        <v>4.5</v>
      </c>
      <c r="B8" s="25">
        <v>0</v>
      </c>
      <c r="C8" s="25">
        <v>2.5</v>
      </c>
      <c r="D8" s="25">
        <v>0</v>
      </c>
      <c r="E8" s="25">
        <v>2.5</v>
      </c>
      <c r="F8" s="25">
        <v>1.5</v>
      </c>
      <c r="G8" s="25">
        <v>0.4</v>
      </c>
      <c r="H8" s="25">
        <v>0.1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1.8</v>
      </c>
      <c r="R8" s="25">
        <v>0</v>
      </c>
      <c r="S8" s="25">
        <v>0</v>
      </c>
      <c r="T8" s="25">
        <v>0</v>
      </c>
      <c r="U8" s="25">
        <v>0</v>
      </c>
      <c r="V8" s="25">
        <v>1.5</v>
      </c>
      <c r="W8" s="25">
        <v>0.1</v>
      </c>
      <c r="X8" s="25">
        <v>0.2</v>
      </c>
    </row>
    <row r="9" spans="1:24" s="10" customFormat="1" ht="24.75" customHeight="1" hidden="1">
      <c r="A9" s="25">
        <v>4.4</v>
      </c>
      <c r="B9" s="25">
        <v>0</v>
      </c>
      <c r="C9" s="25">
        <v>2.5</v>
      </c>
      <c r="D9" s="25">
        <v>0</v>
      </c>
      <c r="E9" s="25">
        <v>2.5</v>
      </c>
      <c r="F9" s="25">
        <v>1.5</v>
      </c>
      <c r="G9" s="25">
        <v>0.2</v>
      </c>
      <c r="H9" s="25">
        <v>0.2</v>
      </c>
      <c r="I9" s="25">
        <v>1.4264</v>
      </c>
      <c r="J9" s="25">
        <v>0</v>
      </c>
      <c r="K9" s="25">
        <v>0</v>
      </c>
      <c r="L9" s="25">
        <v>0</v>
      </c>
      <c r="M9" s="25">
        <v>0</v>
      </c>
      <c r="N9" s="25">
        <v>0.5065</v>
      </c>
      <c r="O9" s="25">
        <v>0.5023</v>
      </c>
      <c r="P9" s="25">
        <v>0.4176</v>
      </c>
      <c r="Q9" s="25">
        <v>2.6</v>
      </c>
      <c r="R9" s="25">
        <v>0</v>
      </c>
      <c r="S9" s="25">
        <v>0</v>
      </c>
      <c r="T9" s="25">
        <v>0</v>
      </c>
      <c r="U9" s="25">
        <v>0</v>
      </c>
      <c r="V9" s="25">
        <v>1.5</v>
      </c>
      <c r="W9" s="25">
        <v>0.3</v>
      </c>
      <c r="X9" s="25">
        <v>0.8</v>
      </c>
    </row>
    <row r="10" spans="1:24" s="88" customFormat="1" ht="24.75" customHeight="1">
      <c r="A10" s="77">
        <f>SUM(A7:A9)</f>
        <v>187.4</v>
      </c>
      <c r="B10" s="77">
        <f aca="true" t="shared" si="0" ref="B10:X10">SUM(B7:B9)</f>
        <v>0</v>
      </c>
      <c r="C10" s="77">
        <f t="shared" si="0"/>
        <v>100.5</v>
      </c>
      <c r="D10" s="77">
        <f t="shared" si="0"/>
        <v>0</v>
      </c>
      <c r="E10" s="77">
        <f t="shared" si="0"/>
        <v>100.5</v>
      </c>
      <c r="F10" s="77">
        <f t="shared" si="0"/>
        <v>52.5</v>
      </c>
      <c r="G10" s="77">
        <f t="shared" si="0"/>
        <v>32.6</v>
      </c>
      <c r="H10" s="77">
        <f t="shared" si="0"/>
        <v>1.8</v>
      </c>
      <c r="I10" s="77">
        <f t="shared" si="0"/>
        <v>102.2847</v>
      </c>
      <c r="J10" s="77">
        <f t="shared" si="0"/>
        <v>0</v>
      </c>
      <c r="K10" s="77">
        <f t="shared" si="0"/>
        <v>92.2749</v>
      </c>
      <c r="L10" s="77">
        <f t="shared" si="0"/>
        <v>0</v>
      </c>
      <c r="M10" s="77">
        <f t="shared" si="0"/>
        <v>92.2749</v>
      </c>
      <c r="N10" s="77">
        <f t="shared" si="0"/>
        <v>1.0165</v>
      </c>
      <c r="O10" s="77">
        <f t="shared" si="0"/>
        <v>7.1615</v>
      </c>
      <c r="P10" s="77">
        <f t="shared" si="0"/>
        <v>1.8317999999999999</v>
      </c>
      <c r="Q10" s="77">
        <f t="shared" si="0"/>
        <v>112.39999999999999</v>
      </c>
      <c r="R10" s="77">
        <f t="shared" si="0"/>
        <v>0</v>
      </c>
      <c r="S10" s="77">
        <f t="shared" si="0"/>
        <v>70</v>
      </c>
      <c r="T10" s="77">
        <f t="shared" si="0"/>
        <v>0</v>
      </c>
      <c r="U10" s="77">
        <f t="shared" si="0"/>
        <v>70</v>
      </c>
      <c r="V10" s="77">
        <f t="shared" si="0"/>
        <v>23</v>
      </c>
      <c r="W10" s="77">
        <f t="shared" si="0"/>
        <v>15.4</v>
      </c>
      <c r="X10" s="77">
        <f t="shared" si="0"/>
        <v>4</v>
      </c>
    </row>
  </sheetData>
  <sheetProtection/>
  <mergeCells count="22">
    <mergeCell ref="B5:B6"/>
    <mergeCell ref="V5:V6"/>
    <mergeCell ref="A2:X2"/>
    <mergeCell ref="R5:R6"/>
    <mergeCell ref="S5:U5"/>
    <mergeCell ref="A4:H4"/>
    <mergeCell ref="I4:P4"/>
    <mergeCell ref="A5:A6"/>
    <mergeCell ref="C5:E5"/>
    <mergeCell ref="H5:H6"/>
    <mergeCell ref="X5:X6"/>
    <mergeCell ref="K5:M5"/>
    <mergeCell ref="I5:I6"/>
    <mergeCell ref="W5:W6"/>
    <mergeCell ref="J5:J6"/>
    <mergeCell ref="N5:N6"/>
    <mergeCell ref="O5:O6"/>
    <mergeCell ref="F5:F6"/>
    <mergeCell ref="G5:G6"/>
    <mergeCell ref="Q4:X4"/>
    <mergeCell ref="P5:P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8" width="9.00390625" style="4" customWidth="1"/>
    <col min="9" max="9" width="16.00390625" style="4" customWidth="1"/>
    <col min="10" max="10" width="9.00390625" style="4" customWidth="1"/>
    <col min="11" max="11" width="19.75390625" style="4" customWidth="1"/>
    <col min="12" max="12" width="15.50390625" style="4" customWidth="1"/>
    <col min="13" max="16384" width="9.00390625" style="4" customWidth="1"/>
  </cols>
  <sheetData>
    <row r="1" s="3" customFormat="1" ht="14.25">
      <c r="A1" s="3" t="s">
        <v>142</v>
      </c>
    </row>
    <row r="2" spans="1:12" s="9" customFormat="1" ht="38.25" customHeight="1">
      <c r="A2" s="37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="3" customFormat="1" ht="14.25">
      <c r="K3" s="3" t="s">
        <v>143</v>
      </c>
    </row>
    <row r="4" spans="1:12" s="10" customFormat="1" ht="24.75" customHeight="1">
      <c r="A4" s="41" t="s">
        <v>47</v>
      </c>
      <c r="B4" s="41"/>
      <c r="C4" s="41" t="s">
        <v>135</v>
      </c>
      <c r="D4" s="42" t="s">
        <v>59</v>
      </c>
      <c r="E4" s="42"/>
      <c r="F4" s="42"/>
      <c r="G4" s="42"/>
      <c r="H4" s="42"/>
      <c r="I4" s="42"/>
      <c r="J4" s="42"/>
      <c r="K4" s="42"/>
      <c r="L4" s="41" t="s">
        <v>60</v>
      </c>
    </row>
    <row r="5" spans="1:12" s="10" customFormat="1" ht="39.75" customHeight="1">
      <c r="A5" s="15" t="s">
        <v>50</v>
      </c>
      <c r="B5" s="15" t="s">
        <v>51</v>
      </c>
      <c r="C5" s="41"/>
      <c r="D5" s="15" t="s">
        <v>14</v>
      </c>
      <c r="E5" s="15" t="s">
        <v>136</v>
      </c>
      <c r="F5" s="15" t="s">
        <v>137</v>
      </c>
      <c r="G5" s="15" t="s">
        <v>138</v>
      </c>
      <c r="H5" s="15" t="s">
        <v>139</v>
      </c>
      <c r="I5" s="15" t="s">
        <v>140</v>
      </c>
      <c r="J5" s="15" t="s">
        <v>125</v>
      </c>
      <c r="K5" s="15" t="s">
        <v>141</v>
      </c>
      <c r="L5" s="41"/>
    </row>
    <row r="6" spans="1:12" s="10" customFormat="1" ht="24.75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10" customFormat="1" ht="24.75" customHeight="1">
      <c r="A7" s="16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s="10" customFormat="1" ht="24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s="10" customFormat="1" ht="24.75" customHeight="1">
      <c r="A9" s="16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s="10" customFormat="1" ht="24.75" customHeigh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10" customFormat="1" ht="24.75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3" s="10" customFormat="1" ht="14.25">
      <c r="A12" s="35" t="s">
        <v>204</v>
      </c>
      <c r="C12" s="35"/>
    </row>
  </sheetData>
  <sheetProtection/>
  <mergeCells count="5">
    <mergeCell ref="L4:L5"/>
    <mergeCell ref="A2:L2"/>
    <mergeCell ref="A4:B4"/>
    <mergeCell ref="C4:C5"/>
    <mergeCell ref="D4:K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37.00390625" style="0" customWidth="1"/>
    <col min="2" max="2" width="14.00390625" style="32" customWidth="1"/>
    <col min="3" max="3" width="35.125" style="0" customWidth="1"/>
    <col min="4" max="4" width="12.375" style="32" customWidth="1"/>
    <col min="5" max="5" width="18.75390625" style="32" customWidth="1"/>
    <col min="6" max="6" width="25.25390625" style="32" customWidth="1"/>
  </cols>
  <sheetData>
    <row r="1" ht="30.75" customHeight="1">
      <c r="A1" t="s">
        <v>150</v>
      </c>
    </row>
    <row r="2" spans="1:6" ht="33.75" customHeight="1">
      <c r="A2" s="37" t="s">
        <v>151</v>
      </c>
      <c r="B2" s="37"/>
      <c r="C2" s="37"/>
      <c r="D2" s="37"/>
      <c r="E2" s="37"/>
      <c r="F2" s="37"/>
    </row>
    <row r="3" ht="20.25" customHeight="1">
      <c r="F3" s="32" t="s">
        <v>134</v>
      </c>
    </row>
    <row r="4" spans="1:6" s="10" customFormat="1" ht="24.75" customHeight="1">
      <c r="A4" s="47" t="s">
        <v>9</v>
      </c>
      <c r="B4" s="47"/>
      <c r="C4" s="47" t="s">
        <v>10</v>
      </c>
      <c r="D4" s="47"/>
      <c r="E4" s="47"/>
      <c r="F4" s="47"/>
    </row>
    <row r="5" spans="1:6" s="10" customFormat="1" ht="24.75" customHeight="1">
      <c r="A5" s="47" t="s">
        <v>11</v>
      </c>
      <c r="B5" s="90" t="s">
        <v>12</v>
      </c>
      <c r="C5" s="47" t="s">
        <v>13</v>
      </c>
      <c r="D5" s="90" t="s">
        <v>12</v>
      </c>
      <c r="E5" s="90"/>
      <c r="F5" s="90"/>
    </row>
    <row r="6" spans="1:6" s="10" customFormat="1" ht="24.75" customHeight="1">
      <c r="A6" s="47"/>
      <c r="B6" s="90"/>
      <c r="C6" s="47"/>
      <c r="D6" s="91" t="s">
        <v>14</v>
      </c>
      <c r="E6" s="91" t="s">
        <v>15</v>
      </c>
      <c r="F6" s="91" t="s">
        <v>16</v>
      </c>
    </row>
    <row r="7" spans="1:6" s="52" customFormat="1" ht="24.75" customHeight="1">
      <c r="A7" s="51" t="s">
        <v>17</v>
      </c>
      <c r="B7" s="59">
        <v>1018.68</v>
      </c>
      <c r="C7" s="51" t="s">
        <v>18</v>
      </c>
      <c r="D7" s="59">
        <f>E7+F7</f>
        <v>1018.68</v>
      </c>
      <c r="E7" s="59">
        <v>1018.68</v>
      </c>
      <c r="F7" s="59">
        <v>0</v>
      </c>
    </row>
    <row r="8" spans="1:6" s="10" customFormat="1" ht="24.75" customHeight="1">
      <c r="A8" s="11" t="s">
        <v>19</v>
      </c>
      <c r="B8" s="33">
        <v>1018.68</v>
      </c>
      <c r="C8" s="11" t="s">
        <v>20</v>
      </c>
      <c r="D8" s="36">
        <f aca="true" t="shared" si="0" ref="D8:E29">E8+F8</f>
        <v>836.57</v>
      </c>
      <c r="E8" s="33">
        <v>836.57</v>
      </c>
      <c r="F8" s="36">
        <v>0</v>
      </c>
    </row>
    <row r="9" spans="1:6" s="10" customFormat="1" ht="24.75" customHeight="1">
      <c r="A9" s="11" t="s">
        <v>21</v>
      </c>
      <c r="B9" s="33">
        <v>0</v>
      </c>
      <c r="C9" s="11" t="s">
        <v>22</v>
      </c>
      <c r="D9" s="36">
        <f t="shared" si="0"/>
        <v>0</v>
      </c>
      <c r="E9" s="36">
        <f t="shared" si="0"/>
        <v>0</v>
      </c>
      <c r="F9" s="36">
        <v>0</v>
      </c>
    </row>
    <row r="10" spans="1:6" s="10" customFormat="1" ht="24.75" customHeight="1">
      <c r="A10" s="11" t="s">
        <v>145</v>
      </c>
      <c r="B10" s="33">
        <v>0</v>
      </c>
      <c r="C10" s="11" t="s">
        <v>23</v>
      </c>
      <c r="D10" s="36">
        <f t="shared" si="0"/>
        <v>0</v>
      </c>
      <c r="E10" s="36">
        <f t="shared" si="0"/>
        <v>0</v>
      </c>
      <c r="F10" s="36">
        <v>0</v>
      </c>
    </row>
    <row r="11" spans="1:6" s="10" customFormat="1" ht="24.75" customHeight="1">
      <c r="A11" s="11" t="s">
        <v>146</v>
      </c>
      <c r="B11" s="33">
        <v>0</v>
      </c>
      <c r="C11" s="11" t="s">
        <v>24</v>
      </c>
      <c r="D11" s="36">
        <f t="shared" si="0"/>
        <v>0</v>
      </c>
      <c r="E11" s="36">
        <f t="shared" si="0"/>
        <v>0</v>
      </c>
      <c r="F11" s="36">
        <v>0</v>
      </c>
    </row>
    <row r="12" spans="1:6" s="10" customFormat="1" ht="24.75" customHeight="1">
      <c r="A12" s="11" t="s">
        <v>147</v>
      </c>
      <c r="B12" s="33">
        <v>0</v>
      </c>
      <c r="C12" s="11" t="s">
        <v>25</v>
      </c>
      <c r="D12" s="36">
        <f t="shared" si="0"/>
        <v>0</v>
      </c>
      <c r="E12" s="36">
        <f t="shared" si="0"/>
        <v>0</v>
      </c>
      <c r="F12" s="36">
        <v>0</v>
      </c>
    </row>
    <row r="13" spans="1:6" s="10" customFormat="1" ht="24.75" customHeight="1">
      <c r="A13" s="11"/>
      <c r="B13" s="33"/>
      <c r="C13" s="11" t="s">
        <v>26</v>
      </c>
      <c r="D13" s="36">
        <f t="shared" si="0"/>
        <v>0</v>
      </c>
      <c r="E13" s="36">
        <f t="shared" si="0"/>
        <v>0</v>
      </c>
      <c r="F13" s="36">
        <v>0</v>
      </c>
    </row>
    <row r="14" spans="1:6" s="10" customFormat="1" ht="24.75" customHeight="1">
      <c r="A14" s="11"/>
      <c r="B14" s="33"/>
      <c r="C14" s="11" t="s">
        <v>27</v>
      </c>
      <c r="D14" s="36">
        <f t="shared" si="0"/>
        <v>0</v>
      </c>
      <c r="E14" s="36">
        <f t="shared" si="0"/>
        <v>0</v>
      </c>
      <c r="F14" s="36">
        <v>0</v>
      </c>
    </row>
    <row r="15" spans="1:6" s="10" customFormat="1" ht="24.75" customHeight="1">
      <c r="A15" s="11"/>
      <c r="B15" s="33"/>
      <c r="C15" s="11" t="s">
        <v>28</v>
      </c>
      <c r="D15" s="36">
        <f t="shared" si="0"/>
        <v>84.21</v>
      </c>
      <c r="E15" s="33">
        <v>84.21</v>
      </c>
      <c r="F15" s="36">
        <v>0</v>
      </c>
    </row>
    <row r="16" spans="1:6" s="10" customFormat="1" ht="24.75" customHeight="1">
      <c r="A16" s="11"/>
      <c r="B16" s="33"/>
      <c r="C16" s="11" t="s">
        <v>29</v>
      </c>
      <c r="D16" s="36">
        <f t="shared" si="0"/>
        <v>38.29</v>
      </c>
      <c r="E16" s="33">
        <v>38.29</v>
      </c>
      <c r="F16" s="36">
        <v>0</v>
      </c>
    </row>
    <row r="17" spans="1:6" s="10" customFormat="1" ht="24.75" customHeight="1">
      <c r="A17" s="11"/>
      <c r="B17" s="33"/>
      <c r="C17" s="11" t="s">
        <v>30</v>
      </c>
      <c r="D17" s="36">
        <f t="shared" si="0"/>
        <v>0</v>
      </c>
      <c r="E17" s="36">
        <f t="shared" si="0"/>
        <v>0</v>
      </c>
      <c r="F17" s="36">
        <v>0</v>
      </c>
    </row>
    <row r="18" spans="1:6" s="10" customFormat="1" ht="24.75" customHeight="1">
      <c r="A18" s="11"/>
      <c r="B18" s="33"/>
      <c r="C18" s="11" t="s">
        <v>31</v>
      </c>
      <c r="D18" s="36">
        <f t="shared" si="0"/>
        <v>0</v>
      </c>
      <c r="E18" s="36">
        <f t="shared" si="0"/>
        <v>0</v>
      </c>
      <c r="F18" s="36">
        <v>0</v>
      </c>
    </row>
    <row r="19" spans="1:6" s="10" customFormat="1" ht="24.75" customHeight="1">
      <c r="A19" s="11"/>
      <c r="B19" s="33"/>
      <c r="C19" s="11" t="s">
        <v>32</v>
      </c>
      <c r="D19" s="36">
        <f t="shared" si="0"/>
        <v>0</v>
      </c>
      <c r="E19" s="36">
        <f t="shared" si="0"/>
        <v>0</v>
      </c>
      <c r="F19" s="36">
        <v>0</v>
      </c>
    </row>
    <row r="20" spans="1:6" s="10" customFormat="1" ht="24.75" customHeight="1">
      <c r="A20" s="11"/>
      <c r="B20" s="33"/>
      <c r="C20" s="11" t="s">
        <v>33</v>
      </c>
      <c r="D20" s="36">
        <f t="shared" si="0"/>
        <v>0</v>
      </c>
      <c r="E20" s="36">
        <f t="shared" si="0"/>
        <v>0</v>
      </c>
      <c r="F20" s="36">
        <v>0</v>
      </c>
    </row>
    <row r="21" spans="1:6" s="10" customFormat="1" ht="24.75" customHeight="1">
      <c r="A21" s="11"/>
      <c r="B21" s="33"/>
      <c r="C21" s="11" t="s">
        <v>34</v>
      </c>
      <c r="D21" s="36">
        <f t="shared" si="0"/>
        <v>0</v>
      </c>
      <c r="E21" s="36">
        <f t="shared" si="0"/>
        <v>0</v>
      </c>
      <c r="F21" s="36">
        <v>0</v>
      </c>
    </row>
    <row r="22" spans="1:6" s="10" customFormat="1" ht="24.75" customHeight="1">
      <c r="A22" s="11"/>
      <c r="B22" s="33"/>
      <c r="C22" s="11" t="s">
        <v>35</v>
      </c>
      <c r="D22" s="36">
        <f t="shared" si="0"/>
        <v>0</v>
      </c>
      <c r="E22" s="36">
        <f t="shared" si="0"/>
        <v>0</v>
      </c>
      <c r="F22" s="36">
        <v>0</v>
      </c>
    </row>
    <row r="23" spans="1:6" s="10" customFormat="1" ht="24.75" customHeight="1">
      <c r="A23" s="11"/>
      <c r="B23" s="33"/>
      <c r="C23" s="11" t="s">
        <v>36</v>
      </c>
      <c r="D23" s="36">
        <f t="shared" si="0"/>
        <v>59.61</v>
      </c>
      <c r="E23" s="33">
        <v>59.61</v>
      </c>
      <c r="F23" s="36">
        <v>0</v>
      </c>
    </row>
    <row r="24" spans="1:6" s="10" customFormat="1" ht="24.75" customHeight="1">
      <c r="A24" s="11"/>
      <c r="B24" s="33"/>
      <c r="C24" s="11" t="s">
        <v>37</v>
      </c>
      <c r="D24" s="36">
        <f t="shared" si="0"/>
        <v>0</v>
      </c>
      <c r="E24" s="36">
        <f t="shared" si="0"/>
        <v>0</v>
      </c>
      <c r="F24" s="36">
        <v>0</v>
      </c>
    </row>
    <row r="25" spans="1:6" s="10" customFormat="1" ht="24.75" customHeight="1">
      <c r="A25" s="11"/>
      <c r="B25" s="33"/>
      <c r="C25" s="11" t="s">
        <v>38</v>
      </c>
      <c r="D25" s="36">
        <f t="shared" si="0"/>
        <v>0</v>
      </c>
      <c r="E25" s="36">
        <f t="shared" si="0"/>
        <v>0</v>
      </c>
      <c r="F25" s="36">
        <v>0</v>
      </c>
    </row>
    <row r="26" spans="1:6" s="10" customFormat="1" ht="24.75" customHeight="1">
      <c r="A26" s="11"/>
      <c r="B26" s="33"/>
      <c r="C26" s="11" t="s">
        <v>39</v>
      </c>
      <c r="D26" s="36">
        <f t="shared" si="0"/>
        <v>0</v>
      </c>
      <c r="E26" s="36">
        <f t="shared" si="0"/>
        <v>0</v>
      </c>
      <c r="F26" s="36">
        <v>0</v>
      </c>
    </row>
    <row r="27" spans="1:6" s="10" customFormat="1" ht="24.75" customHeight="1">
      <c r="A27" s="11"/>
      <c r="B27" s="33"/>
      <c r="C27" s="11" t="s">
        <v>40</v>
      </c>
      <c r="D27" s="36">
        <f t="shared" si="0"/>
        <v>0</v>
      </c>
      <c r="E27" s="36">
        <f t="shared" si="0"/>
        <v>0</v>
      </c>
      <c r="F27" s="36">
        <v>0</v>
      </c>
    </row>
    <row r="28" spans="1:6" s="10" customFormat="1" ht="24.75" customHeight="1">
      <c r="A28" s="12" t="s">
        <v>41</v>
      </c>
      <c r="B28" s="62">
        <v>0</v>
      </c>
      <c r="C28" s="12"/>
      <c r="D28" s="33"/>
      <c r="E28" s="33"/>
      <c r="F28" s="33"/>
    </row>
    <row r="29" spans="1:6" s="10" customFormat="1" ht="24.75" customHeight="1">
      <c r="A29" s="26" t="s">
        <v>148</v>
      </c>
      <c r="B29" s="33">
        <v>0</v>
      </c>
      <c r="C29" s="12" t="s">
        <v>149</v>
      </c>
      <c r="D29" s="59">
        <f t="shared" si="0"/>
        <v>0</v>
      </c>
      <c r="E29" s="59">
        <f aca="true" t="shared" si="1" ref="E29:F31">F29+G29</f>
        <v>0</v>
      </c>
      <c r="F29" s="59">
        <f t="shared" si="1"/>
        <v>0</v>
      </c>
    </row>
    <row r="30" spans="1:6" s="10" customFormat="1" ht="24.75" customHeight="1">
      <c r="A30" s="27" t="s">
        <v>181</v>
      </c>
      <c r="B30" s="33">
        <v>0</v>
      </c>
      <c r="C30" s="27" t="s">
        <v>182</v>
      </c>
      <c r="D30" s="36">
        <f>E30+F30</f>
        <v>0</v>
      </c>
      <c r="E30" s="36">
        <f t="shared" si="1"/>
        <v>0</v>
      </c>
      <c r="F30" s="36">
        <f t="shared" si="1"/>
        <v>0</v>
      </c>
    </row>
    <row r="31" spans="1:6" s="10" customFormat="1" ht="24.75" customHeight="1">
      <c r="A31" s="28"/>
      <c r="B31" s="33"/>
      <c r="C31" s="27" t="s">
        <v>183</v>
      </c>
      <c r="D31" s="36">
        <f>E31+F31</f>
        <v>0</v>
      </c>
      <c r="E31" s="36">
        <f t="shared" si="1"/>
        <v>0</v>
      </c>
      <c r="F31" s="36">
        <f t="shared" si="1"/>
        <v>0</v>
      </c>
    </row>
    <row r="32" spans="1:6" s="52" customFormat="1" ht="24.75" customHeight="1">
      <c r="A32" s="53" t="s">
        <v>43</v>
      </c>
      <c r="B32" s="62">
        <v>1018.68</v>
      </c>
      <c r="C32" s="89" t="s">
        <v>202</v>
      </c>
      <c r="D32" s="89"/>
      <c r="E32" s="89"/>
      <c r="F32" s="89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8">
    <mergeCell ref="A2:F2"/>
    <mergeCell ref="C32:F32"/>
    <mergeCell ref="A4:B4"/>
    <mergeCell ref="C4:F4"/>
    <mergeCell ref="A5:A6"/>
    <mergeCell ref="B5:B6"/>
    <mergeCell ref="C5:C6"/>
    <mergeCell ref="D5:F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E12" sqref="E12"/>
    </sheetView>
  </sheetViews>
  <sheetFormatPr defaultColWidth="9.00390625" defaultRowHeight="14.25"/>
  <cols>
    <col min="2" max="2" width="37.25390625" style="0" customWidth="1"/>
    <col min="3" max="3" width="10.125" style="0" customWidth="1"/>
    <col min="4" max="4" width="9.125" style="0" bestFit="1" customWidth="1"/>
    <col min="5" max="5" width="11.125" style="0" customWidth="1"/>
    <col min="6" max="6" width="12.00390625" style="0" customWidth="1"/>
    <col min="7" max="7" width="11.875" style="0" customWidth="1"/>
    <col min="8" max="9" width="9.125" style="0" bestFit="1" customWidth="1"/>
    <col min="10" max="10" width="12.375" style="0" customWidth="1"/>
    <col min="11" max="13" width="9.125" style="0" bestFit="1" customWidth="1"/>
    <col min="14" max="14" width="12.75390625" style="0" customWidth="1"/>
  </cols>
  <sheetData>
    <row r="1" ht="14.25">
      <c r="A1" t="s">
        <v>164</v>
      </c>
    </row>
    <row r="2" spans="1:14" s="9" customFormat="1" ht="28.5" customHeight="1">
      <c r="A2" s="37" t="s">
        <v>165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2:14" s="10" customFormat="1" ht="23.25" customHeight="1">
      <c r="L3" s="48" t="s">
        <v>174</v>
      </c>
      <c r="M3" s="48"/>
      <c r="N3" s="48"/>
    </row>
    <row r="4" s="10" customFormat="1" ht="14.25"/>
    <row r="5" spans="1:14" s="10" customFormat="1" ht="24.75" customHeight="1">
      <c r="A5" s="41" t="s">
        <v>47</v>
      </c>
      <c r="B5" s="41"/>
      <c r="C5" s="41" t="s">
        <v>58</v>
      </c>
      <c r="D5" s="41" t="s">
        <v>152</v>
      </c>
      <c r="E5" s="41" t="s">
        <v>153</v>
      </c>
      <c r="F5" s="41"/>
      <c r="G5" s="41"/>
      <c r="H5" s="41" t="s">
        <v>154</v>
      </c>
      <c r="I5" s="41" t="s">
        <v>155</v>
      </c>
      <c r="J5" s="41"/>
      <c r="K5" s="41" t="s">
        <v>156</v>
      </c>
      <c r="L5" s="41" t="s">
        <v>157</v>
      </c>
      <c r="M5" s="41" t="s">
        <v>158</v>
      </c>
      <c r="N5" s="41" t="s">
        <v>159</v>
      </c>
    </row>
    <row r="6" spans="1:14" s="10" customFormat="1" ht="50.25" customHeight="1">
      <c r="A6" s="15" t="s">
        <v>50</v>
      </c>
      <c r="B6" s="15" t="s">
        <v>51</v>
      </c>
      <c r="C6" s="41"/>
      <c r="D6" s="41"/>
      <c r="E6" s="15" t="s">
        <v>14</v>
      </c>
      <c r="F6" s="15" t="s">
        <v>160</v>
      </c>
      <c r="G6" s="15" t="s">
        <v>161</v>
      </c>
      <c r="H6" s="41"/>
      <c r="I6" s="29" t="s">
        <v>162</v>
      </c>
      <c r="J6" s="29" t="s">
        <v>163</v>
      </c>
      <c r="K6" s="41"/>
      <c r="L6" s="41"/>
      <c r="M6" s="41"/>
      <c r="N6" s="41"/>
    </row>
    <row r="7" spans="1:14" s="63" customFormat="1" ht="24.75" customHeight="1">
      <c r="A7" s="68"/>
      <c r="B7" s="69" t="s">
        <v>185</v>
      </c>
      <c r="C7" s="76">
        <f>D7+E7+H7+K7+L7+M7+N7</f>
        <v>1018.68</v>
      </c>
      <c r="D7" s="76">
        <v>0</v>
      </c>
      <c r="E7" s="76">
        <f>F7+G7</f>
        <v>1018.68</v>
      </c>
      <c r="F7" s="76">
        <f>F8+F18+F26</f>
        <v>1018.68</v>
      </c>
      <c r="G7" s="76">
        <f>G8+G18+G26</f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</row>
    <row r="8" spans="1:14" s="63" customFormat="1" ht="24.75" customHeight="1">
      <c r="A8" s="68"/>
      <c r="B8" s="69" t="s">
        <v>186</v>
      </c>
      <c r="C8" s="76">
        <f>SUM(C9:C17)</f>
        <v>777.7299999999999</v>
      </c>
      <c r="D8" s="76">
        <v>0</v>
      </c>
      <c r="E8" s="76">
        <f>F8+G8</f>
        <v>777.7299999999999</v>
      </c>
      <c r="F8" s="76">
        <f>SUM(F9:F17)</f>
        <v>777.7299999999999</v>
      </c>
      <c r="G8" s="76">
        <f>SUM(G9:G17)</f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</row>
    <row r="9" spans="1:14" s="65" customFormat="1" ht="24.75" customHeight="1">
      <c r="A9" s="66">
        <v>2010301</v>
      </c>
      <c r="B9" s="67" t="s">
        <v>187</v>
      </c>
      <c r="C9" s="77">
        <f aca="true" t="shared" si="0" ref="C8:C33">D9+E9+H9+K9+L9+M9+N9</f>
        <v>443.05</v>
      </c>
      <c r="D9" s="77">
        <v>0</v>
      </c>
      <c r="E9" s="77">
        <f>F9+G9</f>
        <v>443.05</v>
      </c>
      <c r="F9" s="77">
        <v>443.05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</row>
    <row r="10" spans="1:14" s="65" customFormat="1" ht="24.75" customHeight="1">
      <c r="A10" s="66">
        <v>2010302</v>
      </c>
      <c r="B10" s="67" t="s">
        <v>188</v>
      </c>
      <c r="C10" s="77">
        <f t="shared" si="0"/>
        <v>200</v>
      </c>
      <c r="D10" s="77">
        <v>0</v>
      </c>
      <c r="E10" s="77">
        <f aca="true" t="shared" si="1" ref="E10:E33">F10+G10</f>
        <v>200</v>
      </c>
      <c r="F10" s="77">
        <v>200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</row>
    <row r="11" spans="1:14" s="65" customFormat="1" ht="24.75" customHeight="1">
      <c r="A11" s="66">
        <v>2080504</v>
      </c>
      <c r="B11" s="67" t="s">
        <v>189</v>
      </c>
      <c r="C11" s="77">
        <f t="shared" si="0"/>
        <v>9.6</v>
      </c>
      <c r="D11" s="77">
        <v>0</v>
      </c>
      <c r="E11" s="77">
        <f t="shared" si="1"/>
        <v>9.6</v>
      </c>
      <c r="F11" s="77">
        <v>9.6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s="65" customFormat="1" ht="24.75" customHeight="1">
      <c r="A12" s="66">
        <v>2080505</v>
      </c>
      <c r="B12" s="67" t="s">
        <v>190</v>
      </c>
      <c r="C12" s="77">
        <f t="shared" si="0"/>
        <v>37.89</v>
      </c>
      <c r="D12" s="77">
        <v>0</v>
      </c>
      <c r="E12" s="77">
        <f t="shared" si="1"/>
        <v>37.89</v>
      </c>
      <c r="F12" s="77">
        <v>37.89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</row>
    <row r="13" spans="1:14" s="65" customFormat="1" ht="24.75" customHeight="1">
      <c r="A13" s="66">
        <v>2080506</v>
      </c>
      <c r="B13" s="67" t="s">
        <v>191</v>
      </c>
      <c r="C13" s="77">
        <f t="shared" si="0"/>
        <v>15.15</v>
      </c>
      <c r="D13" s="77">
        <v>0</v>
      </c>
      <c r="E13" s="77">
        <f t="shared" si="1"/>
        <v>15.15</v>
      </c>
      <c r="F13" s="77">
        <v>15.15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</row>
    <row r="14" spans="1:14" s="65" customFormat="1" ht="24.75" customHeight="1">
      <c r="A14" s="66">
        <v>2101101</v>
      </c>
      <c r="B14" s="67" t="s">
        <v>192</v>
      </c>
      <c r="C14" s="77">
        <f t="shared" si="0"/>
        <v>15.15</v>
      </c>
      <c r="D14" s="77">
        <v>0</v>
      </c>
      <c r="E14" s="77">
        <f t="shared" si="1"/>
        <v>15.15</v>
      </c>
      <c r="F14" s="77">
        <v>15.15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s="65" customFormat="1" ht="24.75" customHeight="1">
      <c r="A15" s="66">
        <v>2101103</v>
      </c>
      <c r="B15" s="67" t="s">
        <v>193</v>
      </c>
      <c r="C15" s="77">
        <f t="shared" si="0"/>
        <v>13.12</v>
      </c>
      <c r="D15" s="77">
        <v>0</v>
      </c>
      <c r="E15" s="77">
        <f t="shared" si="1"/>
        <v>13.12</v>
      </c>
      <c r="F15" s="77">
        <v>13.12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</row>
    <row r="16" spans="1:14" s="65" customFormat="1" ht="24.75" customHeight="1">
      <c r="A16" s="66">
        <v>2210201</v>
      </c>
      <c r="B16" s="67" t="s">
        <v>194</v>
      </c>
      <c r="C16" s="77">
        <f t="shared" si="0"/>
        <v>26.49</v>
      </c>
      <c r="D16" s="77">
        <v>0</v>
      </c>
      <c r="E16" s="77">
        <f t="shared" si="1"/>
        <v>26.49</v>
      </c>
      <c r="F16" s="77">
        <v>26.49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s="65" customFormat="1" ht="24.75" customHeight="1">
      <c r="A17" s="66">
        <v>2210203</v>
      </c>
      <c r="B17" s="67" t="s">
        <v>195</v>
      </c>
      <c r="C17" s="77">
        <f t="shared" si="0"/>
        <v>17.28</v>
      </c>
      <c r="D17" s="77">
        <v>0</v>
      </c>
      <c r="E17" s="77">
        <f t="shared" si="1"/>
        <v>17.28</v>
      </c>
      <c r="F17" s="77">
        <v>17.28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</row>
    <row r="18" spans="1:14" s="63" customFormat="1" ht="24.75" customHeight="1">
      <c r="A18" s="68"/>
      <c r="B18" s="69" t="s">
        <v>196</v>
      </c>
      <c r="C18" s="76">
        <f>SUM(C19:C25)</f>
        <v>143.29000000000002</v>
      </c>
      <c r="D18" s="76">
        <v>0</v>
      </c>
      <c r="E18" s="76">
        <f>F18+G18</f>
        <v>143.29000000000002</v>
      </c>
      <c r="F18" s="76">
        <f>SUM(F19:F25)</f>
        <v>143.29000000000002</v>
      </c>
      <c r="G18" s="76">
        <f>SUM(G19:G25)</f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s="65" customFormat="1" ht="24.75" customHeight="1">
      <c r="A19" s="66">
        <v>2010308</v>
      </c>
      <c r="B19" s="67" t="s">
        <v>197</v>
      </c>
      <c r="C19" s="77">
        <f t="shared" si="0"/>
        <v>111.77</v>
      </c>
      <c r="D19" s="77">
        <v>0</v>
      </c>
      <c r="E19" s="77">
        <f t="shared" si="1"/>
        <v>111.77</v>
      </c>
      <c r="F19" s="77">
        <v>111.77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1:14" s="65" customFormat="1" ht="24.75" customHeight="1">
      <c r="A20" s="66">
        <v>2080505</v>
      </c>
      <c r="B20" s="67" t="s">
        <v>190</v>
      </c>
      <c r="C20" s="77">
        <f t="shared" si="0"/>
        <v>10.25</v>
      </c>
      <c r="D20" s="77">
        <v>0</v>
      </c>
      <c r="E20" s="77">
        <f t="shared" si="1"/>
        <v>10.25</v>
      </c>
      <c r="F20" s="77">
        <v>10.25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s="65" customFormat="1" ht="24.75" customHeight="1">
      <c r="A21" s="66">
        <v>2080506</v>
      </c>
      <c r="B21" s="67" t="s">
        <v>191</v>
      </c>
      <c r="C21" s="77">
        <f t="shared" si="0"/>
        <v>4.1</v>
      </c>
      <c r="D21" s="77">
        <v>0</v>
      </c>
      <c r="E21" s="77">
        <f t="shared" si="1"/>
        <v>4.1</v>
      </c>
      <c r="F21" s="77">
        <v>4.1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1:14" s="65" customFormat="1" ht="24.75" customHeight="1">
      <c r="A22" s="66">
        <v>2101101</v>
      </c>
      <c r="B22" s="67" t="s">
        <v>192</v>
      </c>
      <c r="C22" s="77">
        <f t="shared" si="0"/>
        <v>4.1</v>
      </c>
      <c r="D22" s="77">
        <v>0</v>
      </c>
      <c r="E22" s="77">
        <f t="shared" si="1"/>
        <v>4.1</v>
      </c>
      <c r="F22" s="77">
        <v>4.1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1:14" s="65" customFormat="1" ht="24.75" customHeight="1">
      <c r="A23" s="66">
        <v>2101103</v>
      </c>
      <c r="B23" s="67" t="s">
        <v>193</v>
      </c>
      <c r="C23" s="77">
        <f t="shared" si="0"/>
        <v>2.56</v>
      </c>
      <c r="D23" s="77">
        <v>0</v>
      </c>
      <c r="E23" s="77">
        <f t="shared" si="1"/>
        <v>2.56</v>
      </c>
      <c r="F23" s="77">
        <v>2.56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1:14" s="65" customFormat="1" ht="24.75" customHeight="1">
      <c r="A24" s="66">
        <v>2210201</v>
      </c>
      <c r="B24" s="67" t="s">
        <v>194</v>
      </c>
      <c r="C24" s="77">
        <f t="shared" si="0"/>
        <v>7.15</v>
      </c>
      <c r="D24" s="77">
        <v>0</v>
      </c>
      <c r="E24" s="77">
        <f t="shared" si="1"/>
        <v>7.15</v>
      </c>
      <c r="F24" s="77">
        <v>7.15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1:14" s="65" customFormat="1" ht="24.75" customHeight="1">
      <c r="A25" s="66">
        <v>2210203</v>
      </c>
      <c r="B25" s="67" t="s">
        <v>195</v>
      </c>
      <c r="C25" s="77">
        <f t="shared" si="0"/>
        <v>3.36</v>
      </c>
      <c r="D25" s="77">
        <v>0</v>
      </c>
      <c r="E25" s="77">
        <f t="shared" si="1"/>
        <v>3.36</v>
      </c>
      <c r="F25" s="77">
        <v>3.36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1:14" s="63" customFormat="1" ht="24.75" customHeight="1">
      <c r="A26" s="68"/>
      <c r="B26" s="69" t="s">
        <v>198</v>
      </c>
      <c r="C26" s="76">
        <f>SUM(C27:C33)</f>
        <v>97.66</v>
      </c>
      <c r="D26" s="76">
        <v>0</v>
      </c>
      <c r="E26" s="76">
        <f>F26+G26</f>
        <v>97.66</v>
      </c>
      <c r="F26" s="76">
        <f>SUM(F27:F33)</f>
        <v>97.66</v>
      </c>
      <c r="G26" s="76">
        <f>SUM(G27:G33)</f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</row>
    <row r="27" spans="1:14" s="65" customFormat="1" ht="24.75" customHeight="1">
      <c r="A27" s="66">
        <v>2010307</v>
      </c>
      <c r="B27" s="67" t="s">
        <v>199</v>
      </c>
      <c r="C27" s="77">
        <f t="shared" si="0"/>
        <v>81.74</v>
      </c>
      <c r="D27" s="77">
        <v>0</v>
      </c>
      <c r="E27" s="77">
        <f t="shared" si="1"/>
        <v>81.74</v>
      </c>
      <c r="F27" s="77">
        <v>81.74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1:14" s="65" customFormat="1" ht="24.75" customHeight="1">
      <c r="A28" s="66">
        <v>2080505</v>
      </c>
      <c r="B28" s="67" t="s">
        <v>190</v>
      </c>
      <c r="C28" s="77">
        <f t="shared" si="0"/>
        <v>5.16</v>
      </c>
      <c r="D28" s="77">
        <v>0</v>
      </c>
      <c r="E28" s="77">
        <f t="shared" si="1"/>
        <v>5.16</v>
      </c>
      <c r="F28" s="77">
        <v>5.16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1:14" s="65" customFormat="1" ht="24.75" customHeight="1">
      <c r="A29" s="66">
        <v>2080506</v>
      </c>
      <c r="B29" s="67" t="s">
        <v>191</v>
      </c>
      <c r="C29" s="77">
        <f t="shared" si="0"/>
        <v>2.06</v>
      </c>
      <c r="D29" s="77">
        <v>0</v>
      </c>
      <c r="E29" s="77">
        <f t="shared" si="1"/>
        <v>2.06</v>
      </c>
      <c r="F29" s="77">
        <v>2.06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1:14" s="65" customFormat="1" ht="24.75" customHeight="1">
      <c r="A30" s="66">
        <v>2101101</v>
      </c>
      <c r="B30" s="67" t="s">
        <v>192</v>
      </c>
      <c r="C30" s="77">
        <f t="shared" si="0"/>
        <v>2.06</v>
      </c>
      <c r="D30" s="77">
        <v>0</v>
      </c>
      <c r="E30" s="77">
        <f t="shared" si="1"/>
        <v>2.06</v>
      </c>
      <c r="F30" s="77">
        <v>2.06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1:14" s="65" customFormat="1" ht="24.75" customHeight="1">
      <c r="A31" s="66">
        <v>2101103</v>
      </c>
      <c r="B31" s="67" t="s">
        <v>193</v>
      </c>
      <c r="C31" s="77">
        <f t="shared" si="0"/>
        <v>1.29</v>
      </c>
      <c r="D31" s="77">
        <v>0</v>
      </c>
      <c r="E31" s="77">
        <f t="shared" si="1"/>
        <v>1.29</v>
      </c>
      <c r="F31" s="77">
        <v>1.29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1:14" s="65" customFormat="1" ht="24.75" customHeight="1">
      <c r="A32" s="66">
        <v>2210201</v>
      </c>
      <c r="B32" s="67" t="s">
        <v>194</v>
      </c>
      <c r="C32" s="77">
        <f t="shared" si="0"/>
        <v>3.63</v>
      </c>
      <c r="D32" s="77">
        <v>0</v>
      </c>
      <c r="E32" s="77">
        <f t="shared" si="1"/>
        <v>3.63</v>
      </c>
      <c r="F32" s="77">
        <v>3.63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1:14" s="65" customFormat="1" ht="24.75" customHeight="1">
      <c r="A33" s="66">
        <v>2210203</v>
      </c>
      <c r="B33" s="67" t="s">
        <v>195</v>
      </c>
      <c r="C33" s="77">
        <f t="shared" si="0"/>
        <v>1.72</v>
      </c>
      <c r="D33" s="77">
        <v>0</v>
      </c>
      <c r="E33" s="77">
        <f t="shared" si="1"/>
        <v>1.72</v>
      </c>
      <c r="F33" s="77">
        <v>1.72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="10" customFormat="1" ht="14.25"/>
  </sheetData>
  <sheetProtection/>
  <mergeCells count="12">
    <mergeCell ref="H5:H6"/>
    <mergeCell ref="I5:J5"/>
    <mergeCell ref="K5:K6"/>
    <mergeCell ref="L5:L6"/>
    <mergeCell ref="A2:N2"/>
    <mergeCell ref="L3:N3"/>
    <mergeCell ref="A5:B5"/>
    <mergeCell ref="C5:C6"/>
    <mergeCell ref="D5:D6"/>
    <mergeCell ref="E5:G5"/>
    <mergeCell ref="M5:M6"/>
    <mergeCell ref="N5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何仲玲</cp:lastModifiedBy>
  <dcterms:created xsi:type="dcterms:W3CDTF">2018-01-18T05:24:37Z</dcterms:created>
  <dcterms:modified xsi:type="dcterms:W3CDTF">2019-04-03T11:46:06Z</dcterms:modified>
  <cp:category/>
  <cp:version/>
  <cp:contentType/>
  <cp:contentStatus/>
</cp:coreProperties>
</file>