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<sst xmlns="http://schemas.openxmlformats.org/spreadsheetml/2006/main" count="102" uniqueCount="100">
  <si>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r>
      <t>附件</t>
    </r>
    <r>
      <rPr>
        <sz val="16"/>
        <rFont val="宋体"/>
        <family val="0"/>
      </rPr>
      <t>：</t>
    </r>
  </si>
  <si>
    <t>盐池县财政2019年一般公共预算收支调整表</t>
  </si>
  <si>
    <t>单位：万元</t>
  </si>
  <si>
    <t>一般公共预算收入</t>
  </si>
  <si>
    <t>年初预算</t>
  </si>
  <si>
    <t>调整项目</t>
  </si>
  <si>
    <t>调整预算数</t>
  </si>
  <si>
    <t>一般公共预算支出</t>
  </si>
  <si>
    <t>预算数</t>
  </si>
  <si>
    <t>一、税收收入</t>
  </si>
  <si>
    <t>一、一般公共服务</t>
  </si>
  <si>
    <t xml:space="preserve">    增值税</t>
  </si>
  <si>
    <t>二、外交</t>
  </si>
  <si>
    <t xml:space="preserve">    营业税</t>
  </si>
  <si>
    <t>三、国防</t>
  </si>
  <si>
    <t xml:space="preserve">    企业所得税</t>
  </si>
  <si>
    <t>四、公共安全</t>
  </si>
  <si>
    <t xml:space="preserve">    企业所得税退税</t>
  </si>
  <si>
    <t>五、教育</t>
  </si>
  <si>
    <t xml:space="preserve">    个人所得税</t>
  </si>
  <si>
    <t>六、科学技术</t>
  </si>
  <si>
    <t xml:space="preserve">    资源税</t>
  </si>
  <si>
    <t>七、文化体育与传媒</t>
  </si>
  <si>
    <t xml:space="preserve">    固定资产投资方向调节税</t>
  </si>
  <si>
    <t>八、社会保障和就业</t>
  </si>
  <si>
    <t xml:space="preserve">    城市维护建设税</t>
  </si>
  <si>
    <t>九、卫生健康</t>
  </si>
  <si>
    <t xml:space="preserve">    房产税</t>
  </si>
  <si>
    <t>十、节能环保</t>
  </si>
  <si>
    <t xml:space="preserve">    印花税</t>
  </si>
  <si>
    <t>十一、城乡社区事务</t>
  </si>
  <si>
    <t xml:space="preserve">    城镇土地使用税</t>
  </si>
  <si>
    <t>十二、农林水事务</t>
  </si>
  <si>
    <t xml:space="preserve">    土地增值税</t>
  </si>
  <si>
    <t>十三、交通运输</t>
  </si>
  <si>
    <t xml:space="preserve">    车船税</t>
  </si>
  <si>
    <t>十四、资源勘探信息等事务</t>
  </si>
  <si>
    <t xml:space="preserve">    耕地占用税</t>
  </si>
  <si>
    <t>十五、商业服务业等事务</t>
  </si>
  <si>
    <t xml:space="preserve">    契税</t>
  </si>
  <si>
    <t>十六、金融</t>
  </si>
  <si>
    <t xml:space="preserve">    环境保护税</t>
  </si>
  <si>
    <t>十七、援助其他地区</t>
  </si>
  <si>
    <t xml:space="preserve">    其他税收收入</t>
  </si>
  <si>
    <t>十八、自然资源海洋气象等</t>
  </si>
  <si>
    <t>二、非税收入</t>
  </si>
  <si>
    <t>十九、住房保障</t>
  </si>
  <si>
    <t xml:space="preserve">    专项收入</t>
  </si>
  <si>
    <t>二十、粮油物资储备</t>
  </si>
  <si>
    <t xml:space="preserve">    行政事业性收费收入</t>
  </si>
  <si>
    <t>二十一、灾害防治及应急管理</t>
  </si>
  <si>
    <t xml:space="preserve">    罚没收入</t>
  </si>
  <si>
    <t>二十二、预备费</t>
  </si>
  <si>
    <t xml:space="preserve">    国有资本经营收入</t>
  </si>
  <si>
    <t>二十三、地方债务还本付息</t>
  </si>
  <si>
    <t xml:space="preserve">    国有资源（资产）有偿使用收入</t>
  </si>
  <si>
    <t>二十四、其他支出</t>
  </si>
  <si>
    <t xml:space="preserve">    捐赠收入</t>
  </si>
  <si>
    <t xml:space="preserve">    政府住房基金收入</t>
  </si>
  <si>
    <t xml:space="preserve">    其他收入</t>
  </si>
  <si>
    <t>收入合计</t>
  </si>
  <si>
    <t>支出合计</t>
  </si>
  <si>
    <t>转移性收入</t>
  </si>
  <si>
    <t>转移性支出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</si>
  <si>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</si>
  <si>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</si>
  <si>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</si>
  <si>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</si>
  <si>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</si>
  <si>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</t>
  </si>
  <si>
    <t xml:space="preserve">    专项转移支付收入</t>
  </si>
  <si>
    <t xml:space="preserve">    专项转移支付支出</t>
  </si>
  <si>
    <t xml:space="preserve">  下级上解收入</t>
  </si>
  <si>
    <t xml:space="preserve">  上解上级支出</t>
  </si>
  <si>
    <t xml:space="preserve">  债务收入</t>
  </si>
  <si>
    <t xml:space="preserve">  债券还本支出</t>
  </si>
  <si>
    <t xml:space="preserve">    地方政府债券收入</t>
  </si>
  <si>
    <t xml:space="preserve">    地方政府债券还本</t>
  </si>
  <si>
    <t xml:space="preserve">    地方向国外借款收入</t>
  </si>
  <si>
    <t xml:space="preserve">    地方向国外借款还本</t>
  </si>
  <si>
    <t xml:space="preserve">  债券转贷收入</t>
  </si>
  <si>
    <t xml:space="preserve">  债券转贷支出</t>
  </si>
  <si>
    <t xml:space="preserve">    转贷地方政府债券收入</t>
  </si>
  <si>
    <t xml:space="preserve">    转贷地方政府债券支出</t>
  </si>
  <si>
    <t xml:space="preserve">    转贷国外债务收入</t>
  </si>
  <si>
    <t xml:space="preserve">    转贷国外债务支出</t>
  </si>
  <si>
    <t xml:space="preserve">  国债转贷收入</t>
  </si>
  <si>
    <t xml:space="preserve">  国债转贷资金结余</t>
  </si>
  <si>
    <t xml:space="preserve">  国债转贷资金上年结余</t>
  </si>
  <si>
    <t xml:space="preserve">  安排预算稳定调节基金</t>
  </si>
  <si>
    <t xml:space="preserve">  国债转贷转补助</t>
  </si>
  <si>
    <t xml:space="preserve">  调出资金</t>
  </si>
  <si>
    <t xml:space="preserve">  上年结余收入</t>
  </si>
  <si>
    <t xml:space="preserve">  年终结余</t>
  </si>
  <si>
    <t xml:space="preserve">  调入预算稳定调节基金</t>
  </si>
  <si>
    <t xml:space="preserve">    减:结转下年的支出</t>
  </si>
  <si>
    <t xml:space="preserve">  调入资金</t>
  </si>
  <si>
    <t xml:space="preserve">  净结余</t>
  </si>
  <si>
    <t>收入总计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</si>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</sst>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0" fillId="0" borderId="0">
      <alignment/>
      <protection/>
    </xf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39" applyFont="1" applyFill="1" applyAlignment="1">
      <alignment vertical="center"/>
      <protection/>
    </xf>
    <xf numFmtId="0" fontId="1" fillId="0" borderId="0" xfId="39" applyFont="1" applyFill="1" applyAlignment="1">
      <alignment vertical="center"/>
      <protection/>
    </xf>
    <xf numFmtId="0" fontId="2" fillId="0" borderId="0" xfId="39" applyFont="1" applyFill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0" fillId="0" borderId="10" xfId="39" applyFont="1" applyFill="1" applyBorder="1" applyAlignment="1">
      <alignment horizontal="right" vertical="center"/>
      <protection/>
    </xf>
    <xf numFmtId="0" fontId="4" fillId="33" borderId="11" xfId="39" applyFont="1" applyFill="1" applyBorder="1" applyAlignment="1">
      <alignment horizontal="center" vertical="center" wrapText="1"/>
      <protection/>
    </xf>
    <xf numFmtId="0" fontId="4" fillId="0" borderId="11" xfId="39" applyFont="1" applyFill="1" applyBorder="1" applyAlignment="1">
      <alignment vertical="center"/>
      <protection/>
    </xf>
    <xf numFmtId="0" fontId="4" fillId="0" borderId="11" xfId="39" applyFont="1" applyFill="1" applyBorder="1" applyAlignment="1">
      <alignment horizontal="right" vertical="center"/>
      <protection/>
    </xf>
    <xf numFmtId="0" fontId="5" fillId="0" borderId="11" xfId="39" applyFont="1" applyFill="1" applyBorder="1" applyAlignment="1">
      <alignment vertical="center"/>
      <protection/>
    </xf>
    <xf numFmtId="0" fontId="5" fillId="0" borderId="11" xfId="65" applyFont="1" applyFill="1" applyBorder="1" applyAlignment="1">
      <alignment horizontal="right" vertical="center"/>
      <protection/>
    </xf>
    <xf numFmtId="0" fontId="5" fillId="0" borderId="11" xfId="56" applyFont="1" applyFill="1" applyBorder="1" applyAlignment="1">
      <alignment vertical="center"/>
      <protection/>
    </xf>
    <xf numFmtId="0" fontId="5" fillId="0" borderId="11" xfId="39" applyFont="1" applyFill="1" applyBorder="1" applyAlignment="1">
      <alignment horizontal="right" vertical="center"/>
      <protection/>
    </xf>
    <xf numFmtId="0" fontId="0" fillId="0" borderId="11" xfId="39" applyFont="1" applyFill="1" applyBorder="1" applyAlignment="1">
      <alignment vertical="center"/>
      <protection/>
    </xf>
    <xf numFmtId="0" fontId="4" fillId="33" borderId="11" xfId="39" applyFont="1" applyFill="1" applyBorder="1" applyAlignment="1">
      <alignment horizontal="center" vertical="center"/>
      <protection/>
    </xf>
    <xf numFmtId="0" fontId="4" fillId="33" borderId="11" xfId="39" applyFont="1" applyFill="1" applyBorder="1" applyAlignment="1">
      <alignment horizontal="right" vertical="center"/>
      <protection/>
    </xf>
    <xf numFmtId="1" fontId="4" fillId="0" borderId="11" xfId="39" applyNumberFormat="1" applyFont="1" applyFill="1" applyBorder="1" applyAlignment="1" applyProtection="1">
      <alignment vertical="center"/>
      <protection locked="0"/>
    </xf>
    <xf numFmtId="1" fontId="4" fillId="0" borderId="11" xfId="39" applyNumberFormat="1" applyFont="1" applyFill="1" applyBorder="1" applyAlignment="1" applyProtection="1">
      <alignment horizontal="right" vertical="center"/>
      <protection locked="0"/>
    </xf>
    <xf numFmtId="1" fontId="4" fillId="0" borderId="11" xfId="39" applyNumberFormat="1" applyFont="1" applyFill="1" applyBorder="1" applyAlignment="1" applyProtection="1">
      <alignment horizontal="left" vertical="center"/>
      <protection locked="0"/>
    </xf>
    <xf numFmtId="1" fontId="5" fillId="0" borderId="11" xfId="39" applyNumberFormat="1" applyFont="1" applyFill="1" applyBorder="1" applyAlignment="1" applyProtection="1">
      <alignment horizontal="right" vertical="center"/>
      <protection locked="0"/>
    </xf>
    <xf numFmtId="1" fontId="5" fillId="0" borderId="11" xfId="39" applyNumberFormat="1" applyFont="1" applyFill="1" applyBorder="1" applyAlignment="1" applyProtection="1">
      <alignment horizontal="left" vertical="center"/>
      <protection locked="0"/>
    </xf>
    <xf numFmtId="1" fontId="5" fillId="0" borderId="11" xfId="39" applyNumberFormat="1" applyFont="1" applyFill="1" applyBorder="1" applyAlignment="1" applyProtection="1">
      <alignment vertical="center"/>
      <protection locked="0"/>
    </xf>
    <xf numFmtId="1" fontId="5" fillId="0" borderId="11" xfId="65" applyNumberFormat="1" applyFont="1" applyFill="1" applyBorder="1" applyAlignment="1" applyProtection="1">
      <alignment horizontal="right" vertical="center"/>
      <protection locked="0"/>
    </xf>
    <xf numFmtId="3" fontId="5" fillId="0" borderId="11" xfId="39" applyNumberFormat="1" applyFont="1" applyFill="1" applyBorder="1" applyAlignment="1" applyProtection="1">
      <alignment vertical="center"/>
      <protection/>
    </xf>
    <xf numFmtId="3" fontId="45" fillId="0" borderId="11" xfId="39" applyNumberFormat="1" applyFont="1" applyFill="1" applyBorder="1" applyAlignment="1" applyProtection="1">
      <alignment horizontal="right" vertical="center"/>
      <protection/>
    </xf>
    <xf numFmtId="3" fontId="4" fillId="0" borderId="11" xfId="39" applyNumberFormat="1" applyFont="1" applyFill="1" applyBorder="1" applyAlignment="1" applyProtection="1">
      <alignment vertical="center"/>
      <protection/>
    </xf>
    <xf numFmtId="3" fontId="5" fillId="0" borderId="11" xfId="39" applyNumberFormat="1" applyFont="1" applyFill="1" applyBorder="1" applyAlignment="1" applyProtection="1">
      <alignment horizontal="right" vertical="center"/>
      <protection/>
    </xf>
    <xf numFmtId="1" fontId="4" fillId="0" borderId="11" xfId="65" applyNumberFormat="1" applyFont="1" applyFill="1" applyBorder="1" applyAlignment="1" applyProtection="1">
      <alignment horizontal="right" vertical="center"/>
      <protection locked="0"/>
    </xf>
    <xf numFmtId="1" fontId="4" fillId="33" borderId="11" xfId="39" applyNumberFormat="1" applyFont="1" applyFill="1" applyBorder="1" applyAlignment="1">
      <alignment horizontal="righ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利通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_20150104 2015年市本级预算收支表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14年利通区各市县预算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Zeros="0" tabSelected="1" workbookViewId="0" topLeftCell="A1">
      <selection activeCell="G17" sqref="G17"/>
    </sheetView>
  </sheetViews>
  <sheetFormatPr defaultColWidth="9.00390625" defaultRowHeight="14.25"/>
  <cols>
    <col min="1" max="1" width="32.375" style="1" customWidth="1"/>
    <col min="2" max="3" width="9.125" style="1" customWidth="1"/>
    <col min="4" max="4" width="11.875" style="1" customWidth="1"/>
    <col min="5" max="5" width="28.375" style="1" customWidth="1"/>
    <col min="6" max="7" width="9.125" style="1" customWidth="1"/>
    <col min="8" max="8" width="11.25390625" style="1" customWidth="1"/>
  </cols>
  <sheetData>
    <row r="1" spans="1:8" ht="27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9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25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5</v>
      </c>
      <c r="H4" s="6" t="s">
        <v>6</v>
      </c>
    </row>
    <row r="5" spans="1:8" ht="21.75" customHeight="1">
      <c r="A5" s="7" t="s">
        <v>9</v>
      </c>
      <c r="B5" s="8">
        <f>SUM(B6:B22)</f>
        <v>56000</v>
      </c>
      <c r="C5" s="8"/>
      <c r="D5" s="8">
        <f>SUM(B5:C5)</f>
        <v>56000</v>
      </c>
      <c r="E5" s="9" t="s">
        <v>10</v>
      </c>
      <c r="F5" s="10">
        <v>19966</v>
      </c>
      <c r="G5" s="10"/>
      <c r="H5" s="10">
        <f>F5+G5</f>
        <v>19966</v>
      </c>
    </row>
    <row r="6" spans="1:8" ht="21.75" customHeight="1">
      <c r="A6" s="9" t="s">
        <v>11</v>
      </c>
      <c r="B6" s="10">
        <v>32000</v>
      </c>
      <c r="C6" s="10"/>
      <c r="D6" s="10">
        <f>B6+C6</f>
        <v>32000</v>
      </c>
      <c r="E6" s="9" t="s">
        <v>12</v>
      </c>
      <c r="F6" s="10"/>
      <c r="G6" s="10"/>
      <c r="H6" s="10"/>
    </row>
    <row r="7" spans="1:8" ht="21.75" customHeight="1">
      <c r="A7" s="9" t="s">
        <v>13</v>
      </c>
      <c r="B7" s="10"/>
      <c r="C7" s="10"/>
      <c r="D7" s="10"/>
      <c r="E7" s="9" t="s">
        <v>14</v>
      </c>
      <c r="F7" s="10"/>
      <c r="G7" s="10"/>
      <c r="H7" s="10"/>
    </row>
    <row r="8" spans="1:8" ht="21.75" customHeight="1">
      <c r="A8" s="9" t="s">
        <v>15</v>
      </c>
      <c r="B8" s="10">
        <v>2500</v>
      </c>
      <c r="C8" s="10"/>
      <c r="D8" s="10">
        <f>B8+C8</f>
        <v>2500</v>
      </c>
      <c r="E8" s="9" t="s">
        <v>16</v>
      </c>
      <c r="F8" s="10">
        <v>5312</v>
      </c>
      <c r="G8" s="10"/>
      <c r="H8" s="10">
        <f aca="true" t="shared" si="0" ref="H8:H28">F8+G8</f>
        <v>5312</v>
      </c>
    </row>
    <row r="9" spans="1:8" ht="21.75" customHeight="1">
      <c r="A9" s="9" t="s">
        <v>17</v>
      </c>
      <c r="B9" s="10"/>
      <c r="C9" s="10"/>
      <c r="D9" s="10"/>
      <c r="E9" s="9" t="s">
        <v>18</v>
      </c>
      <c r="F9" s="10">
        <v>29436</v>
      </c>
      <c r="G9" s="10">
        <f>1254.76+800</f>
        <v>2054.76</v>
      </c>
      <c r="H9" s="10">
        <f t="shared" si="0"/>
        <v>31490.760000000002</v>
      </c>
    </row>
    <row r="10" spans="1:8" ht="21.75" customHeight="1">
      <c r="A10" s="9" t="s">
        <v>19</v>
      </c>
      <c r="B10" s="10">
        <v>2000</v>
      </c>
      <c r="C10" s="10"/>
      <c r="D10" s="10">
        <f>B10+C10</f>
        <v>2000</v>
      </c>
      <c r="E10" s="9" t="s">
        <v>20</v>
      </c>
      <c r="F10" s="10">
        <v>3447</v>
      </c>
      <c r="G10" s="10"/>
      <c r="H10" s="10">
        <f t="shared" si="0"/>
        <v>3447</v>
      </c>
    </row>
    <row r="11" spans="1:8" ht="21.75" customHeight="1">
      <c r="A11" s="9" t="s">
        <v>21</v>
      </c>
      <c r="B11" s="10"/>
      <c r="C11" s="10"/>
      <c r="D11" s="10">
        <f>B11+C11</f>
        <v>0</v>
      </c>
      <c r="E11" s="9" t="s">
        <v>22</v>
      </c>
      <c r="F11" s="10">
        <v>2123</v>
      </c>
      <c r="G11" s="10">
        <f>233.54</f>
        <v>233.54</v>
      </c>
      <c r="H11" s="10">
        <f t="shared" si="0"/>
        <v>2356.54</v>
      </c>
    </row>
    <row r="12" spans="1:8" ht="21.75" customHeight="1">
      <c r="A12" s="9" t="s">
        <v>23</v>
      </c>
      <c r="B12" s="10"/>
      <c r="C12" s="10"/>
      <c r="D12" s="10"/>
      <c r="E12" s="9" t="s">
        <v>24</v>
      </c>
      <c r="F12" s="10">
        <v>33530</v>
      </c>
      <c r="G12" s="10">
        <f>36.49</f>
        <v>36.49</v>
      </c>
      <c r="H12" s="10">
        <f t="shared" si="0"/>
        <v>33566.49</v>
      </c>
    </row>
    <row r="13" spans="1:8" ht="21.75" customHeight="1">
      <c r="A13" s="9" t="s">
        <v>25</v>
      </c>
      <c r="B13" s="10">
        <v>4500</v>
      </c>
      <c r="C13" s="10"/>
      <c r="D13" s="10">
        <f aca="true" t="shared" si="1" ref="D13:D21">B13+C13</f>
        <v>4500</v>
      </c>
      <c r="E13" s="11" t="s">
        <v>26</v>
      </c>
      <c r="F13" s="10">
        <v>22334</v>
      </c>
      <c r="G13" s="10">
        <f>1000+228.52</f>
        <v>1228.52</v>
      </c>
      <c r="H13" s="10">
        <f t="shared" si="0"/>
        <v>23562.52</v>
      </c>
    </row>
    <row r="14" spans="1:8" ht="21.75" customHeight="1">
      <c r="A14" s="9" t="s">
        <v>27</v>
      </c>
      <c r="B14" s="10">
        <v>700</v>
      </c>
      <c r="C14" s="10"/>
      <c r="D14" s="10">
        <f t="shared" si="1"/>
        <v>700</v>
      </c>
      <c r="E14" s="9" t="s">
        <v>28</v>
      </c>
      <c r="F14" s="10">
        <v>8680</v>
      </c>
      <c r="G14" s="10">
        <f>700</f>
        <v>700</v>
      </c>
      <c r="H14" s="10">
        <f t="shared" si="0"/>
        <v>9380</v>
      </c>
    </row>
    <row r="15" spans="1:8" ht="21.75" customHeight="1">
      <c r="A15" s="9" t="s">
        <v>29</v>
      </c>
      <c r="B15" s="10">
        <v>1300</v>
      </c>
      <c r="C15" s="10"/>
      <c r="D15" s="10">
        <f t="shared" si="1"/>
        <v>1300</v>
      </c>
      <c r="E15" s="9" t="s">
        <v>30</v>
      </c>
      <c r="F15" s="10">
        <v>16041</v>
      </c>
      <c r="G15" s="10">
        <f>5400+3300-800</f>
        <v>7900</v>
      </c>
      <c r="H15" s="10">
        <f t="shared" si="0"/>
        <v>23941</v>
      </c>
    </row>
    <row r="16" spans="1:8" ht="21.75" customHeight="1">
      <c r="A16" s="9" t="s">
        <v>31</v>
      </c>
      <c r="B16" s="10">
        <v>1500</v>
      </c>
      <c r="C16" s="10"/>
      <c r="D16" s="10">
        <f t="shared" si="1"/>
        <v>1500</v>
      </c>
      <c r="E16" s="9" t="s">
        <v>32</v>
      </c>
      <c r="F16" s="10">
        <v>48789</v>
      </c>
      <c r="G16" s="10">
        <f>246.69</f>
        <v>246.69</v>
      </c>
      <c r="H16" s="10">
        <f t="shared" si="0"/>
        <v>49035.69</v>
      </c>
    </row>
    <row r="17" spans="1:8" ht="21.75" customHeight="1">
      <c r="A17" s="9" t="s">
        <v>33</v>
      </c>
      <c r="B17" s="10">
        <v>800</v>
      </c>
      <c r="C17" s="10"/>
      <c r="D17" s="10">
        <f t="shared" si="1"/>
        <v>800</v>
      </c>
      <c r="E17" s="9" t="s">
        <v>34</v>
      </c>
      <c r="F17" s="10">
        <v>2537</v>
      </c>
      <c r="G17" s="10"/>
      <c r="H17" s="10">
        <f t="shared" si="0"/>
        <v>2537</v>
      </c>
    </row>
    <row r="18" spans="1:8" ht="21.75" customHeight="1">
      <c r="A18" s="9" t="s">
        <v>35</v>
      </c>
      <c r="B18" s="10">
        <v>1300</v>
      </c>
      <c r="C18" s="10"/>
      <c r="D18" s="10">
        <f t="shared" si="1"/>
        <v>1300</v>
      </c>
      <c r="E18" s="9" t="s">
        <v>36</v>
      </c>
      <c r="F18" s="10">
        <v>1007</v>
      </c>
      <c r="G18" s="10"/>
      <c r="H18" s="10">
        <f t="shared" si="0"/>
        <v>1007</v>
      </c>
    </row>
    <row r="19" spans="1:8" ht="21.75" customHeight="1">
      <c r="A19" s="9" t="s">
        <v>37</v>
      </c>
      <c r="B19" s="10">
        <v>6000</v>
      </c>
      <c r="C19" s="10"/>
      <c r="D19" s="10">
        <f t="shared" si="1"/>
        <v>6000</v>
      </c>
      <c r="E19" s="9" t="s">
        <v>38</v>
      </c>
      <c r="F19" s="10">
        <v>396</v>
      </c>
      <c r="G19" s="10"/>
      <c r="H19" s="10">
        <f t="shared" si="0"/>
        <v>396</v>
      </c>
    </row>
    <row r="20" spans="1:8" ht="21.75" customHeight="1">
      <c r="A20" s="9" t="s">
        <v>39</v>
      </c>
      <c r="B20" s="10">
        <v>3000</v>
      </c>
      <c r="C20" s="10"/>
      <c r="D20" s="10">
        <f t="shared" si="1"/>
        <v>3000</v>
      </c>
      <c r="E20" s="11" t="s">
        <v>40</v>
      </c>
      <c r="F20" s="10"/>
      <c r="G20" s="10"/>
      <c r="H20" s="10"/>
    </row>
    <row r="21" spans="1:8" ht="21.75" customHeight="1">
      <c r="A21" s="9" t="s">
        <v>41</v>
      </c>
      <c r="B21" s="12">
        <v>400</v>
      </c>
      <c r="C21" s="12"/>
      <c r="D21" s="10">
        <f t="shared" si="1"/>
        <v>400</v>
      </c>
      <c r="E21" s="11" t="s">
        <v>42</v>
      </c>
      <c r="F21" s="10"/>
      <c r="G21" s="10"/>
      <c r="H21" s="10"/>
    </row>
    <row r="22" spans="1:8" ht="21.75" customHeight="1">
      <c r="A22" s="9" t="s">
        <v>43</v>
      </c>
      <c r="B22" s="12"/>
      <c r="C22" s="12"/>
      <c r="D22" s="10"/>
      <c r="E22" s="11" t="s">
        <v>44</v>
      </c>
      <c r="F22" s="10">
        <v>806</v>
      </c>
      <c r="G22" s="10"/>
      <c r="H22" s="10">
        <f t="shared" si="0"/>
        <v>806</v>
      </c>
    </row>
    <row r="23" spans="1:8" ht="21.75" customHeight="1">
      <c r="A23" s="7" t="s">
        <v>45</v>
      </c>
      <c r="B23" s="8">
        <f>SUM(B24:B31)</f>
        <v>30800</v>
      </c>
      <c r="C23" s="8"/>
      <c r="D23" s="8">
        <f aca="true" t="shared" si="2" ref="D23:D31">SUM(B23:C23)</f>
        <v>30800</v>
      </c>
      <c r="E23" s="11" t="s">
        <v>46</v>
      </c>
      <c r="F23" s="10">
        <v>9864</v>
      </c>
      <c r="G23" s="10"/>
      <c r="H23" s="10">
        <f t="shared" si="0"/>
        <v>9864</v>
      </c>
    </row>
    <row r="24" spans="1:8" ht="21.75" customHeight="1">
      <c r="A24" s="9" t="s">
        <v>47</v>
      </c>
      <c r="B24" s="10">
        <v>4300</v>
      </c>
      <c r="C24" s="10"/>
      <c r="D24" s="10">
        <f t="shared" si="2"/>
        <v>4300</v>
      </c>
      <c r="E24" s="11" t="s">
        <v>48</v>
      </c>
      <c r="F24" s="10">
        <v>179</v>
      </c>
      <c r="G24" s="10"/>
      <c r="H24" s="10">
        <f t="shared" si="0"/>
        <v>179</v>
      </c>
    </row>
    <row r="25" spans="1:8" ht="21.75" customHeight="1">
      <c r="A25" s="9" t="s">
        <v>49</v>
      </c>
      <c r="B25" s="10">
        <v>3150</v>
      </c>
      <c r="C25" s="10"/>
      <c r="D25" s="10">
        <f t="shared" si="2"/>
        <v>3150</v>
      </c>
      <c r="E25" s="9" t="s">
        <v>50</v>
      </c>
      <c r="F25" s="10">
        <v>771</v>
      </c>
      <c r="G25" s="10"/>
      <c r="H25" s="10">
        <f t="shared" si="0"/>
        <v>771</v>
      </c>
    </row>
    <row r="26" spans="1:8" ht="21.75" customHeight="1">
      <c r="A26" s="9" t="s">
        <v>51</v>
      </c>
      <c r="B26" s="10">
        <v>4150</v>
      </c>
      <c r="C26" s="10"/>
      <c r="D26" s="10">
        <f t="shared" si="2"/>
        <v>4150</v>
      </c>
      <c r="E26" s="9" t="s">
        <v>52</v>
      </c>
      <c r="F26" s="10">
        <v>2000</v>
      </c>
      <c r="G26" s="10"/>
      <c r="H26" s="10">
        <f t="shared" si="0"/>
        <v>2000</v>
      </c>
    </row>
    <row r="27" spans="1:8" ht="21.75" customHeight="1">
      <c r="A27" s="9" t="s">
        <v>53</v>
      </c>
      <c r="B27" s="10"/>
      <c r="C27" s="10"/>
      <c r="D27" s="10"/>
      <c r="E27" s="9" t="s">
        <v>54</v>
      </c>
      <c r="F27" s="10">
        <v>11830</v>
      </c>
      <c r="G27" s="10"/>
      <c r="H27" s="10">
        <f t="shared" si="0"/>
        <v>11830</v>
      </c>
    </row>
    <row r="28" spans="1:8" ht="21.75" customHeight="1">
      <c r="A28" s="9" t="s">
        <v>55</v>
      </c>
      <c r="B28" s="10">
        <v>8500</v>
      </c>
      <c r="C28" s="10"/>
      <c r="D28" s="10">
        <f t="shared" si="2"/>
        <v>8500</v>
      </c>
      <c r="E28" s="9" t="s">
        <v>56</v>
      </c>
      <c r="F28" s="13">
        <v>18470</v>
      </c>
      <c r="G28" s="13"/>
      <c r="H28" s="10">
        <f t="shared" si="0"/>
        <v>18470</v>
      </c>
    </row>
    <row r="29" spans="1:8" ht="21.75" customHeight="1">
      <c r="A29" s="9" t="s">
        <v>57</v>
      </c>
      <c r="B29" s="10"/>
      <c r="C29" s="10"/>
      <c r="D29" s="10">
        <f t="shared" si="2"/>
        <v>0</v>
      </c>
      <c r="E29" s="13"/>
      <c r="F29" s="13"/>
      <c r="G29" s="13"/>
      <c r="H29" s="10"/>
    </row>
    <row r="30" spans="1:8" ht="21.75" customHeight="1">
      <c r="A30" s="9" t="s">
        <v>58</v>
      </c>
      <c r="B30" s="10">
        <v>700</v>
      </c>
      <c r="C30" s="10"/>
      <c r="D30" s="10">
        <f t="shared" si="2"/>
        <v>700</v>
      </c>
      <c r="E30" s="13"/>
      <c r="F30" s="13"/>
      <c r="G30" s="13"/>
      <c r="H30" s="10"/>
    </row>
    <row r="31" spans="1:8" ht="21.75" customHeight="1">
      <c r="A31" s="9" t="s">
        <v>59</v>
      </c>
      <c r="B31" s="10">
        <v>10000</v>
      </c>
      <c r="C31" s="10"/>
      <c r="D31" s="10">
        <f t="shared" si="2"/>
        <v>10000</v>
      </c>
      <c r="E31" s="13"/>
      <c r="F31" s="13"/>
      <c r="G31" s="13"/>
      <c r="H31" s="10"/>
    </row>
    <row r="32" spans="1:8" ht="21.75" customHeight="1">
      <c r="A32" s="14" t="s">
        <v>60</v>
      </c>
      <c r="B32" s="15">
        <f>SUM(B5,B23)</f>
        <v>86800</v>
      </c>
      <c r="C32" s="15"/>
      <c r="D32" s="15">
        <f aca="true" t="shared" si="3" ref="D32:D37">SUM(B32:C32)</f>
        <v>86800</v>
      </c>
      <c r="E32" s="14" t="s">
        <v>61</v>
      </c>
      <c r="F32" s="15">
        <f>SUM(F5:F28)</f>
        <v>237518</v>
      </c>
      <c r="G32" s="15">
        <f>SUM(G5:G27)</f>
        <v>12400</v>
      </c>
      <c r="H32" s="15">
        <f>SUM(F32:G32)</f>
        <v>249918</v>
      </c>
    </row>
    <row r="33" spans="1:8" ht="21.75" customHeight="1">
      <c r="A33" s="16" t="s">
        <v>62</v>
      </c>
      <c r="B33" s="17">
        <f>SUM(B34,B38,B39,B42,B45,B46,B47,B48,B49,B50)</f>
        <v>151218</v>
      </c>
      <c r="C33" s="17">
        <f>SUM(C34,C38,C39,C42,C45,C46,C47,C48,C49,C50)</f>
        <v>12400</v>
      </c>
      <c r="D33" s="8">
        <f t="shared" si="3"/>
        <v>163618</v>
      </c>
      <c r="E33" s="16" t="s">
        <v>63</v>
      </c>
      <c r="F33" s="17">
        <f>SUM(F34,F38,F39,F42,F45,F46,F47,F48)</f>
        <v>500</v>
      </c>
      <c r="G33" s="17">
        <f>SUM(G34,G38,G39,G42,G45,G46,G47,G48)</f>
        <v>0</v>
      </c>
      <c r="H33" s="17">
        <f>SUM(H34,H38,H39,H42,H45,H46,H47,H48)</f>
        <v>500</v>
      </c>
    </row>
    <row r="34" spans="1:8" ht="21.75" customHeight="1">
      <c r="A34" s="18" t="s">
        <v>64</v>
      </c>
      <c r="B34" s="19">
        <f>SUM(B35:B37)</f>
        <v>151218</v>
      </c>
      <c r="C34" s="19"/>
      <c r="D34" s="10">
        <f t="shared" si="3"/>
        <v>151218</v>
      </c>
      <c r="E34" s="18" t="s">
        <v>65</v>
      </c>
      <c r="F34" s="19"/>
      <c r="G34" s="19"/>
      <c r="H34" s="10">
        <f>F34+G34</f>
        <v>0</v>
      </c>
    </row>
    <row r="35" spans="1:8" ht="21.75" customHeight="1">
      <c r="A35" s="20" t="s">
        <v>66</v>
      </c>
      <c r="B35" s="19"/>
      <c r="C35" s="19"/>
      <c r="D35" s="10">
        <f t="shared" si="3"/>
        <v>0</v>
      </c>
      <c r="E35" s="20" t="s">
        <v>67</v>
      </c>
      <c r="F35" s="19"/>
      <c r="G35" s="19"/>
      <c r="H35" s="10">
        <f>F35+G35</f>
        <v>0</v>
      </c>
    </row>
    <row r="36" spans="1:8" ht="21.75" customHeight="1">
      <c r="A36" s="21" t="s">
        <v>68</v>
      </c>
      <c r="B36" s="22">
        <v>81432</v>
      </c>
      <c r="C36" s="22"/>
      <c r="D36" s="10">
        <f t="shared" si="3"/>
        <v>81432</v>
      </c>
      <c r="E36" s="20" t="s">
        <v>69</v>
      </c>
      <c r="F36" s="19"/>
      <c r="G36" s="19"/>
      <c r="H36" s="10">
        <f>F36+G36</f>
        <v>0</v>
      </c>
    </row>
    <row r="37" spans="1:8" ht="21.75" customHeight="1">
      <c r="A37" s="23" t="s">
        <v>70</v>
      </c>
      <c r="B37" s="22">
        <v>69786</v>
      </c>
      <c r="C37" s="24"/>
      <c r="D37" s="10">
        <f t="shared" si="3"/>
        <v>69786</v>
      </c>
      <c r="E37" s="20" t="s">
        <v>71</v>
      </c>
      <c r="F37" s="19"/>
      <c r="G37" s="19"/>
      <c r="H37" s="10">
        <f>F37+G37</f>
        <v>0</v>
      </c>
    </row>
    <row r="38" spans="1:8" ht="21.75" customHeight="1">
      <c r="A38" s="25" t="s">
        <v>72</v>
      </c>
      <c r="B38" s="26"/>
      <c r="C38" s="26"/>
      <c r="D38" s="10"/>
      <c r="E38" s="18" t="s">
        <v>73</v>
      </c>
      <c r="F38" s="19">
        <v>500</v>
      </c>
      <c r="G38" s="19"/>
      <c r="H38" s="10">
        <f aca="true" t="shared" si="4" ref="H38:H50">F38+G38</f>
        <v>500</v>
      </c>
    </row>
    <row r="39" spans="1:8" ht="21.75" customHeight="1">
      <c r="A39" s="25" t="s">
        <v>74</v>
      </c>
      <c r="B39" s="26"/>
      <c r="C39" s="26"/>
      <c r="D39" s="10"/>
      <c r="E39" s="18" t="s">
        <v>75</v>
      </c>
      <c r="F39" s="19"/>
      <c r="G39" s="19"/>
      <c r="H39" s="10">
        <f t="shared" si="4"/>
        <v>0</v>
      </c>
    </row>
    <row r="40" spans="1:8" ht="21.75" customHeight="1">
      <c r="A40" s="23" t="s">
        <v>76</v>
      </c>
      <c r="B40" s="26"/>
      <c r="C40" s="26"/>
      <c r="D40" s="10"/>
      <c r="E40" s="20" t="s">
        <v>77</v>
      </c>
      <c r="F40" s="19"/>
      <c r="G40" s="19"/>
      <c r="H40" s="10">
        <f t="shared" si="4"/>
        <v>0</v>
      </c>
    </row>
    <row r="41" spans="1:8" ht="21.75" customHeight="1">
      <c r="A41" s="23" t="s">
        <v>78</v>
      </c>
      <c r="B41" s="26"/>
      <c r="C41" s="26"/>
      <c r="D41" s="10"/>
      <c r="E41" s="20" t="s">
        <v>79</v>
      </c>
      <c r="F41" s="19"/>
      <c r="G41" s="19"/>
      <c r="H41" s="10">
        <f t="shared" si="4"/>
        <v>0</v>
      </c>
    </row>
    <row r="42" spans="1:8" ht="21.75" customHeight="1">
      <c r="A42" s="25" t="s">
        <v>80</v>
      </c>
      <c r="B42" s="26"/>
      <c r="C42" s="26">
        <f>SUM(C43)</f>
        <v>12400</v>
      </c>
      <c r="D42" s="26">
        <f>SUM(D43)</f>
        <v>12400</v>
      </c>
      <c r="E42" s="18" t="s">
        <v>81</v>
      </c>
      <c r="F42" s="19"/>
      <c r="G42" s="19"/>
      <c r="H42" s="10">
        <f t="shared" si="4"/>
        <v>0</v>
      </c>
    </row>
    <row r="43" spans="1:8" ht="21.75" customHeight="1">
      <c r="A43" s="23" t="s">
        <v>82</v>
      </c>
      <c r="B43" s="26"/>
      <c r="C43" s="26">
        <f>5400+7000</f>
        <v>12400</v>
      </c>
      <c r="D43" s="10">
        <f>SUM(B43:C43)</f>
        <v>12400</v>
      </c>
      <c r="E43" s="20" t="s">
        <v>83</v>
      </c>
      <c r="F43" s="19"/>
      <c r="G43" s="19"/>
      <c r="H43" s="10">
        <f t="shared" si="4"/>
        <v>0</v>
      </c>
    </row>
    <row r="44" spans="1:8" ht="21.75" customHeight="1">
      <c r="A44" s="23" t="s">
        <v>84</v>
      </c>
      <c r="B44" s="26"/>
      <c r="C44" s="26"/>
      <c r="D44" s="10"/>
      <c r="E44" s="20" t="s">
        <v>85</v>
      </c>
      <c r="F44" s="19"/>
      <c r="G44" s="19"/>
      <c r="H44" s="10">
        <f t="shared" si="4"/>
        <v>0</v>
      </c>
    </row>
    <row r="45" spans="1:8" ht="21.75" customHeight="1">
      <c r="A45" s="25" t="s">
        <v>86</v>
      </c>
      <c r="B45" s="26"/>
      <c r="C45" s="26"/>
      <c r="D45" s="10"/>
      <c r="E45" s="18" t="s">
        <v>87</v>
      </c>
      <c r="F45" s="19"/>
      <c r="G45" s="19"/>
      <c r="H45" s="10">
        <f t="shared" si="4"/>
        <v>0</v>
      </c>
    </row>
    <row r="46" spans="1:8" ht="21.75" customHeight="1">
      <c r="A46" s="25" t="s">
        <v>88</v>
      </c>
      <c r="B46" s="26"/>
      <c r="C46" s="26"/>
      <c r="D46" s="10"/>
      <c r="E46" s="18" t="s">
        <v>89</v>
      </c>
      <c r="F46" s="20"/>
      <c r="G46" s="20"/>
      <c r="H46" s="10">
        <f t="shared" si="4"/>
        <v>0</v>
      </c>
    </row>
    <row r="47" spans="1:8" ht="21.75" customHeight="1">
      <c r="A47" s="25" t="s">
        <v>90</v>
      </c>
      <c r="B47" s="26"/>
      <c r="C47" s="26"/>
      <c r="D47" s="10"/>
      <c r="E47" s="18" t="s">
        <v>91</v>
      </c>
      <c r="F47" s="20"/>
      <c r="G47" s="20"/>
      <c r="H47" s="10">
        <f t="shared" si="4"/>
        <v>0</v>
      </c>
    </row>
    <row r="48" spans="1:8" ht="21.75" customHeight="1">
      <c r="A48" s="16" t="s">
        <v>92</v>
      </c>
      <c r="B48" s="19"/>
      <c r="C48" s="19"/>
      <c r="D48" s="10"/>
      <c r="E48" s="18" t="s">
        <v>93</v>
      </c>
      <c r="F48" s="20"/>
      <c r="G48" s="20"/>
      <c r="H48" s="10">
        <f t="shared" si="4"/>
        <v>0</v>
      </c>
    </row>
    <row r="49" spans="1:8" ht="21.75" customHeight="1">
      <c r="A49" s="16" t="s">
        <v>94</v>
      </c>
      <c r="B49" s="19"/>
      <c r="C49" s="19"/>
      <c r="D49" s="10"/>
      <c r="E49" s="20" t="s">
        <v>95</v>
      </c>
      <c r="F49" s="20"/>
      <c r="G49" s="20"/>
      <c r="H49" s="10">
        <f t="shared" si="4"/>
        <v>0</v>
      </c>
    </row>
    <row r="50" spans="1:8" ht="21.75" customHeight="1">
      <c r="A50" s="16" t="s">
        <v>96</v>
      </c>
      <c r="B50" s="19"/>
      <c r="C50" s="19"/>
      <c r="D50" s="10"/>
      <c r="E50" s="18" t="s">
        <v>97</v>
      </c>
      <c r="F50" s="27"/>
      <c r="G50" s="27"/>
      <c r="H50" s="10">
        <f t="shared" si="4"/>
        <v>0</v>
      </c>
    </row>
    <row r="51" spans="1:8" ht="21.75" customHeight="1">
      <c r="A51" s="14" t="s">
        <v>98</v>
      </c>
      <c r="B51" s="28">
        <f>SUM(B32,B33)</f>
        <v>238018</v>
      </c>
      <c r="C51" s="28">
        <f>SUM(C32,C33)</f>
        <v>12400</v>
      </c>
      <c r="D51" s="15">
        <f>SUM(B51:C51)</f>
        <v>250418</v>
      </c>
      <c r="E51" s="14" t="s">
        <v>99</v>
      </c>
      <c r="F51" s="28">
        <f>SUM(F32,F33)</f>
        <v>238018</v>
      </c>
      <c r="G51" s="28">
        <f>SUM(G32,G33)</f>
        <v>12400</v>
      </c>
      <c r="H51" s="15">
        <f>SUM(F51:G51)</f>
        <v>250418</v>
      </c>
    </row>
  </sheetData>
  <sheetProtection/>
  <mergeCells count="2">
    <mergeCell ref="A2:H2"/>
    <mergeCell ref="A3:H3"/>
  </mergeCells>
  <printOptions horizontalCentered="1" verticalCentered="1"/>
  <pageMargins left="0.7480314960629921" right="0.7480314960629921" top="0.6692913385826772" bottom="0.7480314960629921" header="0.3937007874015748" footer="0.5118110236220472"/>
  <pageSetup fitToHeight="1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关景文</dc:creator>
  <cp:keywords/>
  <dc:description/>
  <cp:lastModifiedBy>逆势如饮酒 顺势似品茶</cp:lastModifiedBy>
  <cp:lastPrinted>2019-11-26T03:01:35Z</cp:lastPrinted>
  <dcterms:created xsi:type="dcterms:W3CDTF">2015-06-17T00:48:45Z</dcterms:created>
  <dcterms:modified xsi:type="dcterms:W3CDTF">2019-11-28T03:03:55Z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