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查漏补缺及安全隐患消除" sheetId="4" r:id="rId1"/>
  </sheets>
  <definedNames>
    <definedName name="_xlnm.Print_Titles" localSheetId="0">查漏补缺及安全隐患消除!$1:$3</definedName>
  </definedNames>
  <calcPr calcId="144525"/>
</workbook>
</file>

<file path=xl/sharedStrings.xml><?xml version="1.0" encoding="utf-8"?>
<sst xmlns="http://schemas.openxmlformats.org/spreadsheetml/2006/main" count="119" uniqueCount="101">
  <si>
    <t>附件1</t>
  </si>
  <si>
    <t>盐池县2022年巩固拓展脱贫攻坚成果同乡村振兴有效衔接-村道查漏补缺及安全隐患消除工程</t>
  </si>
  <si>
    <t>乡镇</t>
  </si>
  <si>
    <t>行政村</t>
  </si>
  <si>
    <t>自然村</t>
  </si>
  <si>
    <t>硬化路/m</t>
  </si>
  <si>
    <t>边沟/m</t>
  </si>
  <si>
    <t>护栏/m</t>
  </si>
  <si>
    <t>反光镜/个</t>
  </si>
  <si>
    <t>标志牌</t>
  </si>
  <si>
    <t>减速带</t>
  </si>
  <si>
    <t>闸阀井</t>
  </si>
  <si>
    <t>砂石路/m</t>
  </si>
  <si>
    <t>错车道/个</t>
  </si>
  <si>
    <t>八字口/个</t>
  </si>
  <si>
    <t>边沟出水口/座</t>
  </si>
  <si>
    <t>备注</t>
  </si>
  <si>
    <t>计划资金（万元）</t>
  </si>
  <si>
    <t>3.5米</t>
  </si>
  <si>
    <t>4米</t>
  </si>
  <si>
    <t>4.5米</t>
  </si>
  <si>
    <t>5米</t>
  </si>
  <si>
    <t>边沟</t>
  </si>
  <si>
    <t>护坡/m</t>
  </si>
  <si>
    <t>排水管涵/处</t>
  </si>
  <si>
    <t>合计</t>
  </si>
  <si>
    <t>花马池镇</t>
  </si>
  <si>
    <t>小计</t>
  </si>
  <si>
    <t>李记沟</t>
  </si>
  <si>
    <t>沟北</t>
  </si>
  <si>
    <t>叶记合子</t>
  </si>
  <si>
    <t>冒寨子</t>
  </si>
  <si>
    <t>西陈圈</t>
  </si>
  <si>
    <t>官记圈</t>
  </si>
  <si>
    <t>沙边子</t>
  </si>
  <si>
    <t>中沙边子</t>
  </si>
  <si>
    <t>田记掌</t>
  </si>
  <si>
    <t>王记圈</t>
  </si>
  <si>
    <t>大水坑镇</t>
  </si>
  <si>
    <t>大水坑</t>
  </si>
  <si>
    <t>东队</t>
  </si>
  <si>
    <t>西队</t>
  </si>
  <si>
    <t>张步梁</t>
  </si>
  <si>
    <t>孙儿庄</t>
  </si>
  <si>
    <t>东风</t>
  </si>
  <si>
    <t>碗石磕</t>
  </si>
  <si>
    <t>惠安堡镇</t>
  </si>
  <si>
    <t>杜记沟</t>
  </si>
  <si>
    <t>隰宁堡</t>
  </si>
  <si>
    <t>杨儿庄</t>
  </si>
  <si>
    <t>高沙窝镇</t>
  </si>
  <si>
    <t>李庄子</t>
  </si>
  <si>
    <t>营西</t>
  </si>
  <si>
    <t>闵庄子</t>
  </si>
  <si>
    <t>长流墩</t>
  </si>
  <si>
    <t>小庄子</t>
  </si>
  <si>
    <t>施记圈</t>
  </si>
  <si>
    <t>二步坑</t>
  </si>
  <si>
    <t>杨家梁</t>
  </si>
  <si>
    <t>青山乡</t>
  </si>
  <si>
    <t>郝记台</t>
  </si>
  <si>
    <t>北马坊</t>
  </si>
  <si>
    <r>
      <t>3.5</t>
    </r>
    <r>
      <rPr>
        <sz val="11"/>
        <color theme="1"/>
        <rFont val="宋体"/>
        <charset val="134"/>
      </rPr>
      <t>米</t>
    </r>
  </si>
  <si>
    <r>
      <t>4</t>
    </r>
    <r>
      <rPr>
        <sz val="11"/>
        <color theme="1"/>
        <rFont val="宋体"/>
        <charset val="134"/>
      </rPr>
      <t>米</t>
    </r>
  </si>
  <si>
    <r>
      <t>4.5</t>
    </r>
    <r>
      <rPr>
        <sz val="11"/>
        <color theme="1"/>
        <rFont val="宋体"/>
        <charset val="134"/>
      </rPr>
      <t>米</t>
    </r>
  </si>
  <si>
    <r>
      <t>5</t>
    </r>
    <r>
      <rPr>
        <sz val="11"/>
        <color theme="1"/>
        <rFont val="宋体"/>
        <charset val="134"/>
      </rPr>
      <t>米</t>
    </r>
  </si>
  <si>
    <r>
      <rPr>
        <sz val="11"/>
        <color theme="1"/>
        <rFont val="宋体"/>
        <charset val="134"/>
      </rPr>
      <t>边沟</t>
    </r>
  </si>
  <si>
    <t>营盘台</t>
  </si>
  <si>
    <t>红庄</t>
  </si>
  <si>
    <t>井沟</t>
  </si>
  <si>
    <t>冯记沟乡</t>
  </si>
  <si>
    <t>汪水塘</t>
  </si>
  <si>
    <t>王疙瘩</t>
  </si>
  <si>
    <t>宋新庄</t>
  </si>
  <si>
    <t>麻黄山乡</t>
  </si>
  <si>
    <t>井滩子</t>
  </si>
  <si>
    <t>井滩子-下高窑</t>
  </si>
  <si>
    <r>
      <rPr>
        <sz val="11"/>
        <color theme="1"/>
        <rFont val="宋体"/>
        <charset val="134"/>
      </rPr>
      <t>砂砾石路</t>
    </r>
    <r>
      <rPr>
        <sz val="11"/>
        <color theme="1"/>
        <rFont val="Times New Roman"/>
        <charset val="134"/>
      </rPr>
      <t>150</t>
    </r>
    <r>
      <rPr>
        <sz val="11"/>
        <color theme="1"/>
        <rFont val="宋体"/>
        <charset val="134"/>
      </rPr>
      <t>米</t>
    </r>
  </si>
  <si>
    <r>
      <rPr>
        <b/>
        <sz val="11"/>
        <color theme="1"/>
        <rFont val="宋体"/>
        <charset val="134"/>
      </rPr>
      <t>麻黄山乡</t>
    </r>
  </si>
  <si>
    <t>黄羊岭</t>
  </si>
  <si>
    <t>寺儿掌</t>
  </si>
  <si>
    <r>
      <t>1430</t>
    </r>
    <r>
      <rPr>
        <sz val="11"/>
        <color theme="1"/>
        <rFont val="宋体"/>
        <charset val="134"/>
      </rPr>
      <t>米砖砌边沟拆除</t>
    </r>
  </si>
  <si>
    <t>松记水</t>
  </si>
  <si>
    <t>前火场</t>
  </si>
  <si>
    <r>
      <rPr>
        <sz val="11"/>
        <color theme="1"/>
        <rFont val="宋体"/>
        <charset val="134"/>
      </rPr>
      <t>边沟</t>
    </r>
    <r>
      <rPr>
        <sz val="11"/>
        <color theme="1"/>
        <rFont val="Times New Roman"/>
        <charset val="134"/>
      </rPr>
      <t>600</t>
    </r>
    <r>
      <rPr>
        <sz val="11"/>
        <color theme="1"/>
        <rFont val="宋体"/>
        <charset val="134"/>
      </rPr>
      <t>米</t>
    </r>
  </si>
  <si>
    <t>饶平庄</t>
  </si>
  <si>
    <t>唐平庄</t>
  </si>
  <si>
    <t>徐畔子</t>
  </si>
  <si>
    <r>
      <rPr>
        <b/>
        <sz val="11"/>
        <color theme="1"/>
        <rFont val="宋体"/>
        <charset val="134"/>
      </rPr>
      <t>大水坑镇</t>
    </r>
  </si>
  <si>
    <t>谢畔子</t>
  </si>
  <si>
    <t>胶泥湾</t>
  </si>
  <si>
    <t>小青山</t>
  </si>
  <si>
    <t>阳洼</t>
  </si>
  <si>
    <t>冯崾岘</t>
  </si>
  <si>
    <t>沙崾岘</t>
  </si>
  <si>
    <t>潘山</t>
  </si>
  <si>
    <t>包塬</t>
  </si>
  <si>
    <t>史伙场</t>
  </si>
  <si>
    <t>穆塬</t>
  </si>
  <si>
    <t>下高窑</t>
  </si>
  <si>
    <t>管记掌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</si>
</sst>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1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Geneva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Font="1"/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5"/>
  <sheetViews>
    <sheetView tabSelected="1" view="pageBreakPreview" zoomScaleNormal="100" workbookViewId="0">
      <pane ySplit="3" topLeftCell="A4" activePane="bottomLeft" state="frozen"/>
      <selection/>
      <selection pane="bottomLeft" activeCell="F4" sqref="F4"/>
    </sheetView>
  </sheetViews>
  <sheetFormatPr defaultColWidth="9" defaultRowHeight="14.4"/>
  <cols>
    <col min="1" max="1" width="12.75" customWidth="1"/>
    <col min="2" max="2" width="14.3333333333333" customWidth="1"/>
    <col min="3" max="3" width="15.1296296296296" customWidth="1"/>
    <col min="4" max="4" width="10" style="2" customWidth="1"/>
    <col min="5" max="6" width="8.37962962962963" style="3" customWidth="1"/>
    <col min="7" max="9" width="9.87962962962963" style="2" customWidth="1"/>
    <col min="10" max="10" width="7.62962962962963" style="2" customWidth="1"/>
    <col min="11" max="11" width="9.37962962962963" style="3" customWidth="1"/>
    <col min="12" max="12" width="9.87962962962963" customWidth="1"/>
    <col min="13" max="13" width="8.37962962962963" style="3" customWidth="1"/>
    <col min="14" max="14" width="10.8796296296296" style="3" customWidth="1"/>
    <col min="15" max="15" width="32.8796296296296" hidden="1" customWidth="1"/>
    <col min="16" max="16" width="17.5" hidden="1" customWidth="1"/>
    <col min="17" max="21" width="9" hidden="1" customWidth="1"/>
    <col min="22" max="22" width="9" customWidth="1"/>
    <col min="23" max="23" width="12.6296296296296" customWidth="1"/>
  </cols>
  <sheetData>
    <row r="1" ht="15.6" spans="1:1">
      <c r="A1" s="4" t="s">
        <v>0</v>
      </c>
    </row>
    <row r="2" customFormat="1" ht="51" customHeight="1" spans="1:2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1" customFormat="1" ht="39" customHeight="1" spans="1:2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25" t="s">
        <v>16</v>
      </c>
      <c r="P3" s="26" t="s">
        <v>17</v>
      </c>
      <c r="Q3" s="36" t="s">
        <v>18</v>
      </c>
      <c r="R3" s="36" t="s">
        <v>19</v>
      </c>
      <c r="S3" s="36" t="s">
        <v>20</v>
      </c>
      <c r="T3" s="36" t="s">
        <v>21</v>
      </c>
      <c r="U3" s="36" t="s">
        <v>22</v>
      </c>
      <c r="V3" s="37" t="s">
        <v>23</v>
      </c>
      <c r="W3" s="38" t="s">
        <v>24</v>
      </c>
    </row>
    <row r="4" s="1" customFormat="1" ht="27" customHeight="1" spans="1:23">
      <c r="A4" s="8" t="s">
        <v>25</v>
      </c>
      <c r="B4" s="9"/>
      <c r="C4" s="10"/>
      <c r="D4" s="11">
        <f>D5+D15+D21+D26+D32+D36+D40</f>
        <v>60212.3</v>
      </c>
      <c r="E4" s="11">
        <f t="shared" ref="E4:W4" si="0">E5+E15+E21+E26+E32+E36+E40</f>
        <v>3575</v>
      </c>
      <c r="F4" s="11">
        <f t="shared" si="0"/>
        <v>6235</v>
      </c>
      <c r="G4" s="11">
        <f t="shared" si="0"/>
        <v>21</v>
      </c>
      <c r="H4" s="11">
        <f t="shared" si="0"/>
        <v>178</v>
      </c>
      <c r="I4" s="11">
        <f t="shared" si="0"/>
        <v>66</v>
      </c>
      <c r="J4" s="11">
        <f t="shared" si="0"/>
        <v>13</v>
      </c>
      <c r="K4" s="11">
        <f t="shared" si="0"/>
        <v>148</v>
      </c>
      <c r="L4" s="11">
        <f t="shared" si="0"/>
        <v>19</v>
      </c>
      <c r="M4" s="11">
        <f t="shared" si="0"/>
        <v>168</v>
      </c>
      <c r="N4" s="11">
        <f t="shared" si="0"/>
        <v>7</v>
      </c>
      <c r="O4" s="11" t="e">
        <f t="shared" si="0"/>
        <v>#VALUE!</v>
      </c>
      <c r="P4" s="11" t="e">
        <f t="shared" si="0"/>
        <v>#REF!</v>
      </c>
      <c r="Q4" s="11" t="e">
        <f t="shared" si="0"/>
        <v>#VALUE!</v>
      </c>
      <c r="R4" s="11" t="e">
        <f t="shared" si="0"/>
        <v>#VALUE!</v>
      </c>
      <c r="S4" s="11" t="e">
        <f t="shared" si="0"/>
        <v>#VALUE!</v>
      </c>
      <c r="T4" s="11" t="e">
        <f t="shared" si="0"/>
        <v>#VALUE!</v>
      </c>
      <c r="U4" s="11" t="e">
        <f t="shared" si="0"/>
        <v>#VALUE!</v>
      </c>
      <c r="V4" s="11">
        <f t="shared" si="0"/>
        <v>580</v>
      </c>
      <c r="W4" s="11">
        <f t="shared" si="0"/>
        <v>1</v>
      </c>
    </row>
    <row r="5" s="1" customFormat="1" ht="18" customHeight="1" spans="1:23">
      <c r="A5" s="12" t="s">
        <v>26</v>
      </c>
      <c r="B5" s="13" t="s">
        <v>27</v>
      </c>
      <c r="C5" s="14"/>
      <c r="D5" s="11">
        <f>D6+D7+D8+D9+D10+D11+D12+D13+D14</f>
        <v>9545.3</v>
      </c>
      <c r="E5" s="11">
        <f>E6+E7+E8+E9+E10+E11+E12+E13+E14</f>
        <v>0</v>
      </c>
      <c r="F5" s="11">
        <f>F6+F7+F8+F9+F10+F11+F12+F13+F14</f>
        <v>0</v>
      </c>
      <c r="G5" s="11">
        <f>G6+G7+G8+G9+G10+G11+G12+G13+G14</f>
        <v>0</v>
      </c>
      <c r="H5" s="11">
        <f>H6+H7+H8+H9+H10+H11+H12+H13+H14</f>
        <v>34</v>
      </c>
      <c r="I5" s="11">
        <f>I6+I7+I8+I9+I10+I11+I12+I13+I14</f>
        <v>10</v>
      </c>
      <c r="J5" s="11">
        <f>J6+J7+J8+J9+J10+J11+J12+J13+J14</f>
        <v>0</v>
      </c>
      <c r="K5" s="11">
        <f t="shared" ref="K5:W5" si="1">K6+K7+K8+K9+K10+K11+K12+K13+K14</f>
        <v>0</v>
      </c>
      <c r="L5" s="11">
        <f t="shared" si="1"/>
        <v>2</v>
      </c>
      <c r="M5" s="11">
        <f t="shared" si="1"/>
        <v>13</v>
      </c>
      <c r="N5" s="11">
        <f t="shared" si="1"/>
        <v>0</v>
      </c>
      <c r="O5" s="11">
        <f t="shared" si="1"/>
        <v>0</v>
      </c>
      <c r="P5" s="11">
        <f t="shared" si="1"/>
        <v>0</v>
      </c>
      <c r="Q5" s="11">
        <f t="shared" si="1"/>
        <v>0</v>
      </c>
      <c r="R5" s="11">
        <f t="shared" si="1"/>
        <v>0</v>
      </c>
      <c r="S5" s="11">
        <f t="shared" si="1"/>
        <v>0</v>
      </c>
      <c r="T5" s="11">
        <f t="shared" si="1"/>
        <v>0</v>
      </c>
      <c r="U5" s="11">
        <f t="shared" si="1"/>
        <v>0</v>
      </c>
      <c r="V5" s="11">
        <f t="shared" si="1"/>
        <v>0</v>
      </c>
      <c r="W5" s="11">
        <f t="shared" si="1"/>
        <v>0</v>
      </c>
    </row>
    <row r="6" customFormat="1" ht="18" customHeight="1" spans="1:23">
      <c r="A6" s="12"/>
      <c r="B6" s="15" t="s">
        <v>28</v>
      </c>
      <c r="C6" s="15" t="s">
        <v>29</v>
      </c>
      <c r="D6" s="16">
        <v>470.3</v>
      </c>
      <c r="E6" s="16"/>
      <c r="F6" s="16"/>
      <c r="G6" s="16"/>
      <c r="H6" s="16"/>
      <c r="I6" s="16"/>
      <c r="J6" s="16"/>
      <c r="K6" s="27"/>
      <c r="L6" s="16"/>
      <c r="M6" s="16"/>
      <c r="N6" s="28"/>
      <c r="O6" s="29"/>
      <c r="P6" s="29"/>
      <c r="Q6" s="29"/>
      <c r="R6" s="29"/>
      <c r="S6" s="29"/>
      <c r="T6" s="29"/>
      <c r="U6" s="29"/>
      <c r="V6" s="29"/>
      <c r="W6" s="29"/>
    </row>
    <row r="7" customFormat="1" ht="18" customHeight="1" spans="1:23">
      <c r="A7" s="12"/>
      <c r="B7" s="15"/>
      <c r="C7" s="15" t="s">
        <v>30</v>
      </c>
      <c r="D7" s="16">
        <v>3890</v>
      </c>
      <c r="E7" s="16"/>
      <c r="F7" s="16"/>
      <c r="G7" s="16"/>
      <c r="H7" s="16">
        <f>6+4</f>
        <v>10</v>
      </c>
      <c r="I7" s="16">
        <v>2</v>
      </c>
      <c r="J7" s="16"/>
      <c r="K7" s="27"/>
      <c r="L7" s="16">
        <v>2</v>
      </c>
      <c r="M7" s="16">
        <v>2</v>
      </c>
      <c r="N7" s="28"/>
      <c r="O7" s="29"/>
      <c r="P7" s="29"/>
      <c r="Q7" s="29"/>
      <c r="R7" s="29"/>
      <c r="S7" s="29"/>
      <c r="T7" s="29"/>
      <c r="U7" s="29"/>
      <c r="V7" s="29"/>
      <c r="W7" s="29"/>
    </row>
    <row r="8" customFormat="1" ht="18" customHeight="1" spans="1:23">
      <c r="A8" s="12"/>
      <c r="B8" s="15" t="s">
        <v>31</v>
      </c>
      <c r="C8" s="15" t="s">
        <v>31</v>
      </c>
      <c r="D8" s="16">
        <f>825+610+405+50</f>
        <v>1890</v>
      </c>
      <c r="E8" s="16"/>
      <c r="F8" s="16"/>
      <c r="G8" s="16"/>
      <c r="H8" s="16">
        <v>15</v>
      </c>
      <c r="I8" s="16">
        <v>5</v>
      </c>
      <c r="J8" s="16"/>
      <c r="K8" s="27"/>
      <c r="L8" s="16"/>
      <c r="M8" s="16">
        <v>5</v>
      </c>
      <c r="N8" s="28"/>
      <c r="O8" s="29"/>
      <c r="P8" s="29"/>
      <c r="Q8" s="29"/>
      <c r="R8" s="29"/>
      <c r="S8" s="29"/>
      <c r="T8" s="29"/>
      <c r="U8" s="29"/>
      <c r="V8" s="29"/>
      <c r="W8" s="29"/>
    </row>
    <row r="9" customFormat="1" ht="18" customHeight="1" spans="1:23">
      <c r="A9" s="12"/>
      <c r="B9" s="15"/>
      <c r="C9" s="15" t="s">
        <v>32</v>
      </c>
      <c r="D9" s="16">
        <v>370</v>
      </c>
      <c r="E9" s="16"/>
      <c r="F9" s="16"/>
      <c r="G9" s="16"/>
      <c r="H9" s="16">
        <v>3</v>
      </c>
      <c r="I9" s="16">
        <v>1</v>
      </c>
      <c r="J9" s="16"/>
      <c r="K9" s="27"/>
      <c r="L9" s="16"/>
      <c r="M9" s="16">
        <v>3</v>
      </c>
      <c r="N9" s="28"/>
      <c r="O9" s="29"/>
      <c r="P9" s="29"/>
      <c r="Q9" s="29"/>
      <c r="R9" s="29"/>
      <c r="S9" s="29"/>
      <c r="T9" s="29"/>
      <c r="U9" s="29"/>
      <c r="V9" s="29"/>
      <c r="W9" s="29"/>
    </row>
    <row r="10" customFormat="1" ht="18" customHeight="1" spans="1:23">
      <c r="A10" s="12"/>
      <c r="B10" s="15"/>
      <c r="C10" s="15" t="s">
        <v>33</v>
      </c>
      <c r="D10" s="16">
        <v>1045</v>
      </c>
      <c r="E10" s="16"/>
      <c r="F10" s="16"/>
      <c r="G10" s="16"/>
      <c r="H10" s="16">
        <v>6</v>
      </c>
      <c r="I10" s="16">
        <v>2</v>
      </c>
      <c r="J10" s="16"/>
      <c r="K10" s="27"/>
      <c r="L10" s="16"/>
      <c r="M10" s="16">
        <v>2</v>
      </c>
      <c r="N10" s="28"/>
      <c r="O10" s="29"/>
      <c r="P10" s="29"/>
      <c r="Q10" s="29"/>
      <c r="R10" s="29"/>
      <c r="S10" s="29"/>
      <c r="T10" s="29"/>
      <c r="U10" s="29"/>
      <c r="V10" s="29"/>
      <c r="W10" s="29"/>
    </row>
    <row r="11" customFormat="1" ht="18" customHeight="1" spans="1:23">
      <c r="A11" s="12"/>
      <c r="B11" s="15" t="s">
        <v>34</v>
      </c>
      <c r="C11" s="15" t="s">
        <v>35</v>
      </c>
      <c r="D11" s="16">
        <v>1520</v>
      </c>
      <c r="E11" s="16"/>
      <c r="F11" s="16"/>
      <c r="G11" s="16"/>
      <c r="H11" s="16"/>
      <c r="I11" s="16"/>
      <c r="J11" s="16"/>
      <c r="K11" s="27"/>
      <c r="L11" s="16"/>
      <c r="M11" s="16"/>
      <c r="N11" s="28"/>
      <c r="O11" s="29"/>
      <c r="P11" s="29"/>
      <c r="Q11" s="29"/>
      <c r="R11" s="29"/>
      <c r="S11" s="29"/>
      <c r="T11" s="29"/>
      <c r="U11" s="29"/>
      <c r="V11" s="29"/>
      <c r="W11" s="29"/>
    </row>
    <row r="12" customFormat="1" ht="18" customHeight="1" spans="1:23">
      <c r="A12" s="12"/>
      <c r="B12" s="15"/>
      <c r="C12" s="15"/>
      <c r="D12" s="16">
        <v>15</v>
      </c>
      <c r="E12" s="16"/>
      <c r="F12" s="16"/>
      <c r="G12" s="16"/>
      <c r="H12" s="16"/>
      <c r="I12" s="16"/>
      <c r="J12" s="16"/>
      <c r="K12" s="27"/>
      <c r="L12" s="16"/>
      <c r="M12" s="16"/>
      <c r="N12" s="28"/>
      <c r="O12" s="29"/>
      <c r="P12" s="29"/>
      <c r="Q12" s="29"/>
      <c r="R12" s="29"/>
      <c r="S12" s="29"/>
      <c r="T12" s="29"/>
      <c r="U12" s="29"/>
      <c r="V12" s="29"/>
      <c r="W12" s="29"/>
    </row>
    <row r="13" customFormat="1" ht="18" customHeight="1" spans="1:23">
      <c r="A13" s="12"/>
      <c r="B13" s="15"/>
      <c r="C13" s="15"/>
      <c r="D13" s="16">
        <v>285</v>
      </c>
      <c r="E13" s="16"/>
      <c r="F13" s="16"/>
      <c r="G13" s="16"/>
      <c r="H13" s="16"/>
      <c r="I13" s="16"/>
      <c r="J13" s="16"/>
      <c r="K13" s="27"/>
      <c r="L13" s="16"/>
      <c r="M13" s="16">
        <v>1</v>
      </c>
      <c r="N13" s="28"/>
      <c r="O13" s="29"/>
      <c r="P13" s="29"/>
      <c r="Q13" s="29"/>
      <c r="R13" s="29"/>
      <c r="S13" s="29"/>
      <c r="T13" s="29"/>
      <c r="U13" s="29"/>
      <c r="V13" s="29"/>
      <c r="W13" s="29"/>
    </row>
    <row r="14" customFormat="1" ht="18" customHeight="1" spans="1:23">
      <c r="A14" s="12"/>
      <c r="B14" s="17" t="s">
        <v>36</v>
      </c>
      <c r="C14" s="17" t="s">
        <v>37</v>
      </c>
      <c r="D14" s="18">
        <v>60</v>
      </c>
      <c r="E14" s="19">
        <f t="shared" ref="D14:J14" si="2">SUM(E6:E13)</f>
        <v>0</v>
      </c>
      <c r="F14" s="19">
        <f t="shared" si="2"/>
        <v>0</v>
      </c>
      <c r="G14" s="19">
        <f t="shared" si="2"/>
        <v>0</v>
      </c>
      <c r="H14" s="19"/>
      <c r="I14" s="19"/>
      <c r="J14" s="19"/>
      <c r="K14" s="19"/>
      <c r="L14" s="19"/>
      <c r="M14" s="19"/>
      <c r="N14" s="19"/>
      <c r="O14" s="29"/>
      <c r="P14" s="29"/>
      <c r="Q14" s="29"/>
      <c r="R14" s="29"/>
      <c r="S14" s="29"/>
      <c r="T14" s="29"/>
      <c r="U14" s="29"/>
      <c r="V14" s="29"/>
      <c r="W14" s="29"/>
    </row>
    <row r="15" s="1" customFormat="1" ht="18" customHeight="1" spans="1:23">
      <c r="A15" s="12" t="s">
        <v>38</v>
      </c>
      <c r="B15" s="13" t="s">
        <v>27</v>
      </c>
      <c r="C15" s="14"/>
      <c r="D15" s="11">
        <f>D16+D17+D18+D19+D20</f>
        <v>14310</v>
      </c>
      <c r="E15" s="11">
        <f t="shared" ref="E15:W15" si="3">E16+E17+E18+E19+E20</f>
        <v>1615</v>
      </c>
      <c r="F15" s="11">
        <f t="shared" si="3"/>
        <v>870</v>
      </c>
      <c r="G15" s="11">
        <f t="shared" si="3"/>
        <v>0</v>
      </c>
      <c r="H15" s="11">
        <f t="shared" si="3"/>
        <v>46</v>
      </c>
      <c r="I15" s="11">
        <f t="shared" si="3"/>
        <v>15</v>
      </c>
      <c r="J15" s="11">
        <f t="shared" si="3"/>
        <v>13</v>
      </c>
      <c r="K15" s="11">
        <f t="shared" si="3"/>
        <v>0</v>
      </c>
      <c r="L15" s="11">
        <f t="shared" si="3"/>
        <v>3</v>
      </c>
      <c r="M15" s="11">
        <f t="shared" si="3"/>
        <v>39</v>
      </c>
      <c r="N15" s="11">
        <f t="shared" si="3"/>
        <v>0</v>
      </c>
      <c r="O15" s="11">
        <f t="shared" si="3"/>
        <v>0</v>
      </c>
      <c r="P15" s="11">
        <f t="shared" si="3"/>
        <v>0</v>
      </c>
      <c r="Q15" s="11">
        <f t="shared" si="3"/>
        <v>0</v>
      </c>
      <c r="R15" s="11">
        <f t="shared" si="3"/>
        <v>0</v>
      </c>
      <c r="S15" s="11">
        <f t="shared" si="3"/>
        <v>0</v>
      </c>
      <c r="T15" s="11">
        <f t="shared" si="3"/>
        <v>0</v>
      </c>
      <c r="U15" s="11">
        <f t="shared" si="3"/>
        <v>0</v>
      </c>
      <c r="V15" s="11">
        <f t="shared" si="3"/>
        <v>0</v>
      </c>
      <c r="W15" s="11">
        <f t="shared" si="3"/>
        <v>0</v>
      </c>
    </row>
    <row r="16" customFormat="1" ht="18" customHeight="1" spans="1:23">
      <c r="A16" s="12"/>
      <c r="B16" s="20" t="s">
        <v>39</v>
      </c>
      <c r="C16" s="20" t="s">
        <v>40</v>
      </c>
      <c r="D16" s="21">
        <v>1760</v>
      </c>
      <c r="E16" s="22"/>
      <c r="F16" s="22"/>
      <c r="G16" s="22"/>
      <c r="H16" s="22">
        <v>8</v>
      </c>
      <c r="I16" s="22">
        <v>4</v>
      </c>
      <c r="J16" s="28">
        <v>0</v>
      </c>
      <c r="K16" s="28"/>
      <c r="L16" s="30"/>
      <c r="M16" s="28">
        <v>9</v>
      </c>
      <c r="N16" s="28"/>
      <c r="O16" s="29"/>
      <c r="P16" s="29"/>
      <c r="Q16" s="29"/>
      <c r="R16" s="29"/>
      <c r="S16" s="29"/>
      <c r="T16" s="29"/>
      <c r="U16" s="29"/>
      <c r="V16" s="29"/>
      <c r="W16" s="29"/>
    </row>
    <row r="17" customFormat="1" ht="18" customHeight="1" spans="1:23">
      <c r="A17" s="12"/>
      <c r="B17" s="20"/>
      <c r="C17" s="20" t="s">
        <v>41</v>
      </c>
      <c r="D17" s="22">
        <v>4945</v>
      </c>
      <c r="E17" s="22"/>
      <c r="F17" s="22"/>
      <c r="G17" s="22"/>
      <c r="H17" s="22">
        <v>14</v>
      </c>
      <c r="I17" s="22">
        <v>7</v>
      </c>
      <c r="J17" s="28">
        <v>13</v>
      </c>
      <c r="K17" s="28"/>
      <c r="L17" s="30"/>
      <c r="M17" s="28">
        <v>30</v>
      </c>
      <c r="N17" s="28"/>
      <c r="O17" s="29"/>
      <c r="P17" s="29"/>
      <c r="Q17" s="29"/>
      <c r="R17" s="29"/>
      <c r="S17" s="29"/>
      <c r="T17" s="29"/>
      <c r="U17" s="29"/>
      <c r="V17" s="29"/>
      <c r="W17" s="29"/>
    </row>
    <row r="18" customFormat="1" ht="18" customHeight="1" spans="1:23">
      <c r="A18" s="12"/>
      <c r="B18" s="20"/>
      <c r="C18" s="20" t="s">
        <v>42</v>
      </c>
      <c r="D18" s="22">
        <v>120</v>
      </c>
      <c r="E18" s="22"/>
      <c r="F18" s="22"/>
      <c r="G18" s="22"/>
      <c r="H18" s="22"/>
      <c r="I18" s="22"/>
      <c r="J18" s="22"/>
      <c r="K18" s="28"/>
      <c r="L18" s="30"/>
      <c r="M18" s="28"/>
      <c r="N18" s="28"/>
      <c r="O18" s="29"/>
      <c r="P18" s="29"/>
      <c r="Q18" s="29"/>
      <c r="R18" s="29"/>
      <c r="S18" s="29"/>
      <c r="T18" s="29"/>
      <c r="U18" s="29"/>
      <c r="V18" s="29"/>
      <c r="W18" s="29"/>
    </row>
    <row r="19" customFormat="1" ht="18" customHeight="1" spans="1:23">
      <c r="A19" s="12"/>
      <c r="B19" s="20"/>
      <c r="C19" s="20" t="s">
        <v>43</v>
      </c>
      <c r="D19" s="22">
        <v>4375</v>
      </c>
      <c r="E19" s="22"/>
      <c r="F19" s="22"/>
      <c r="G19" s="22"/>
      <c r="H19" s="16">
        <v>9</v>
      </c>
      <c r="I19" s="22">
        <v>3</v>
      </c>
      <c r="J19" s="22"/>
      <c r="K19" s="28"/>
      <c r="L19" s="28">
        <v>3</v>
      </c>
      <c r="M19" s="28"/>
      <c r="N19" s="28"/>
      <c r="O19" s="29"/>
      <c r="P19" s="29"/>
      <c r="Q19" s="29"/>
      <c r="R19" s="29"/>
      <c r="S19" s="29"/>
      <c r="T19" s="29"/>
      <c r="U19" s="29"/>
      <c r="V19" s="29"/>
      <c r="W19" s="29"/>
    </row>
    <row r="20" customFormat="1" ht="18" customHeight="1" spans="1:23">
      <c r="A20" s="12"/>
      <c r="B20" s="20" t="s">
        <v>44</v>
      </c>
      <c r="C20" s="20" t="s">
        <v>45</v>
      </c>
      <c r="D20" s="22">
        <v>3110</v>
      </c>
      <c r="E20" s="22">
        <v>1615</v>
      </c>
      <c r="F20" s="22">
        <v>870</v>
      </c>
      <c r="G20" s="22"/>
      <c r="H20" s="22">
        <v>15</v>
      </c>
      <c r="I20" s="22">
        <v>1</v>
      </c>
      <c r="J20" s="22"/>
      <c r="K20" s="28"/>
      <c r="L20" s="30"/>
      <c r="M20" s="28"/>
      <c r="N20" s="28"/>
      <c r="O20" s="29"/>
      <c r="P20" s="29"/>
      <c r="Q20" s="29"/>
      <c r="R20" s="29"/>
      <c r="S20" s="29"/>
      <c r="T20" s="29"/>
      <c r="U20" s="29"/>
      <c r="V20" s="29"/>
      <c r="W20" s="29"/>
    </row>
    <row r="21" s="1" customFormat="1" ht="18" customHeight="1" spans="1:23">
      <c r="A21" s="12" t="s">
        <v>46</v>
      </c>
      <c r="B21" s="13" t="s">
        <v>27</v>
      </c>
      <c r="C21" s="14"/>
      <c r="D21" s="11">
        <f>D22+D23+D24+D25</f>
        <v>9880</v>
      </c>
      <c r="E21" s="11">
        <f t="shared" ref="E21:W21" si="4">E22+E23+E24+E25</f>
        <v>0</v>
      </c>
      <c r="F21" s="11">
        <f t="shared" si="4"/>
        <v>0</v>
      </c>
      <c r="G21" s="11">
        <f t="shared" si="4"/>
        <v>0</v>
      </c>
      <c r="H21" s="11">
        <f t="shared" si="4"/>
        <v>11</v>
      </c>
      <c r="I21" s="11">
        <f t="shared" si="4"/>
        <v>1</v>
      </c>
      <c r="J21" s="11">
        <f t="shared" si="4"/>
        <v>0</v>
      </c>
      <c r="K21" s="11">
        <f t="shared" si="4"/>
        <v>0</v>
      </c>
      <c r="L21" s="11">
        <f t="shared" si="4"/>
        <v>3</v>
      </c>
      <c r="M21" s="11">
        <f t="shared" si="4"/>
        <v>13</v>
      </c>
      <c r="N21" s="11">
        <f t="shared" si="4"/>
        <v>0</v>
      </c>
      <c r="O21" s="11">
        <f t="shared" si="4"/>
        <v>0</v>
      </c>
      <c r="P21" s="11">
        <f t="shared" si="4"/>
        <v>0</v>
      </c>
      <c r="Q21" s="11">
        <f t="shared" si="4"/>
        <v>0</v>
      </c>
      <c r="R21" s="11">
        <f t="shared" si="4"/>
        <v>0</v>
      </c>
      <c r="S21" s="11">
        <f t="shared" si="4"/>
        <v>0</v>
      </c>
      <c r="T21" s="11">
        <f t="shared" si="4"/>
        <v>0</v>
      </c>
      <c r="U21" s="11">
        <f t="shared" si="4"/>
        <v>0</v>
      </c>
      <c r="V21" s="11">
        <f t="shared" si="4"/>
        <v>0</v>
      </c>
      <c r="W21" s="11">
        <f t="shared" si="4"/>
        <v>0</v>
      </c>
    </row>
    <row r="22" customFormat="1" ht="18" customHeight="1" spans="1:23">
      <c r="A22" s="12"/>
      <c r="B22" s="20" t="s">
        <v>47</v>
      </c>
      <c r="C22" s="20" t="s">
        <v>47</v>
      </c>
      <c r="D22" s="22">
        <v>1430</v>
      </c>
      <c r="E22" s="22"/>
      <c r="F22" s="22"/>
      <c r="G22" s="22"/>
      <c r="H22" s="22">
        <v>6</v>
      </c>
      <c r="I22" s="22">
        <v>1</v>
      </c>
      <c r="J22" s="22"/>
      <c r="K22" s="28"/>
      <c r="L22" s="22">
        <v>1</v>
      </c>
      <c r="M22" s="22">
        <v>1</v>
      </c>
      <c r="N22" s="28"/>
      <c r="O22" s="29"/>
      <c r="P22" s="29"/>
      <c r="Q22" s="29"/>
      <c r="R22" s="29"/>
      <c r="S22" s="29"/>
      <c r="T22" s="29"/>
      <c r="U22" s="29"/>
      <c r="V22" s="29"/>
      <c r="W22" s="29"/>
    </row>
    <row r="23" customFormat="1" ht="18" customHeight="1" spans="1:23">
      <c r="A23" s="12"/>
      <c r="B23" s="20" t="s">
        <v>48</v>
      </c>
      <c r="C23" s="20" t="s">
        <v>48</v>
      </c>
      <c r="D23" s="22">
        <v>4450</v>
      </c>
      <c r="E23" s="22"/>
      <c r="F23" s="22"/>
      <c r="G23" s="22"/>
      <c r="H23" s="22"/>
      <c r="I23" s="22"/>
      <c r="J23" s="22"/>
      <c r="K23" s="28"/>
      <c r="L23" s="22"/>
      <c r="M23" s="22">
        <v>12</v>
      </c>
      <c r="N23" s="28"/>
      <c r="O23" s="29"/>
      <c r="P23" s="29"/>
      <c r="Q23" s="29"/>
      <c r="R23" s="29"/>
      <c r="S23" s="29"/>
      <c r="T23" s="29"/>
      <c r="U23" s="29"/>
      <c r="V23" s="29"/>
      <c r="W23" s="29"/>
    </row>
    <row r="24" customFormat="1" ht="18" customHeight="1" spans="1:23">
      <c r="A24" s="12"/>
      <c r="B24" s="20"/>
      <c r="C24" s="20"/>
      <c r="D24" s="22">
        <v>1220</v>
      </c>
      <c r="E24" s="22"/>
      <c r="F24" s="22"/>
      <c r="G24" s="22"/>
      <c r="H24" s="22"/>
      <c r="I24" s="22"/>
      <c r="J24" s="22"/>
      <c r="K24" s="28"/>
      <c r="L24" s="22"/>
      <c r="M24" s="22"/>
      <c r="N24" s="28"/>
      <c r="O24" s="29"/>
      <c r="P24" s="29"/>
      <c r="Q24" s="29"/>
      <c r="R24" s="29"/>
      <c r="S24" s="29"/>
      <c r="T24" s="29"/>
      <c r="U24" s="29"/>
      <c r="V24" s="29"/>
      <c r="W24" s="29"/>
    </row>
    <row r="25" customFormat="1" ht="18" customHeight="1" spans="1:23">
      <c r="A25" s="12"/>
      <c r="B25" s="20" t="s">
        <v>49</v>
      </c>
      <c r="C25" s="20" t="s">
        <v>49</v>
      </c>
      <c r="D25" s="22">
        <v>2780</v>
      </c>
      <c r="E25" s="22"/>
      <c r="F25" s="22"/>
      <c r="G25" s="22"/>
      <c r="H25" s="22">
        <v>5</v>
      </c>
      <c r="I25" s="22"/>
      <c r="J25" s="22"/>
      <c r="K25" s="28"/>
      <c r="L25" s="22">
        <v>2</v>
      </c>
      <c r="M25" s="22"/>
      <c r="N25" s="28"/>
      <c r="O25" s="29"/>
      <c r="P25" s="29"/>
      <c r="Q25" s="29"/>
      <c r="R25" s="29"/>
      <c r="S25" s="29"/>
      <c r="T25" s="29"/>
      <c r="U25" s="29"/>
      <c r="V25" s="29"/>
      <c r="W25" s="29"/>
    </row>
    <row r="26" s="1" customFormat="1" ht="18" customHeight="1" spans="1:23">
      <c r="A26" s="12" t="s">
        <v>50</v>
      </c>
      <c r="B26" s="13" t="s">
        <v>27</v>
      </c>
      <c r="C26" s="14"/>
      <c r="D26" s="11">
        <f>D27+D28+D29+D30+D31</f>
        <v>7095</v>
      </c>
      <c r="E26" s="11">
        <f t="shared" ref="E26:W26" si="5">E27+E28+E29+E30+E31</f>
        <v>0</v>
      </c>
      <c r="F26" s="11">
        <f t="shared" si="5"/>
        <v>0</v>
      </c>
      <c r="G26" s="11">
        <f t="shared" si="5"/>
        <v>0</v>
      </c>
      <c r="H26" s="11">
        <f t="shared" si="5"/>
        <v>18</v>
      </c>
      <c r="I26" s="11">
        <f t="shared" si="5"/>
        <v>7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5"/>
        <v>0</v>
      </c>
      <c r="R26" s="11">
        <f t="shared" si="5"/>
        <v>0</v>
      </c>
      <c r="S26" s="11">
        <f t="shared" si="5"/>
        <v>0</v>
      </c>
      <c r="T26" s="11">
        <f t="shared" si="5"/>
        <v>0</v>
      </c>
      <c r="U26" s="11">
        <f t="shared" si="5"/>
        <v>0</v>
      </c>
      <c r="V26" s="11">
        <f t="shared" si="5"/>
        <v>0</v>
      </c>
      <c r="W26" s="11">
        <f t="shared" si="5"/>
        <v>0</v>
      </c>
    </row>
    <row r="27" customFormat="1" ht="18" customHeight="1" spans="1:24">
      <c r="A27" s="12"/>
      <c r="B27" s="15" t="s">
        <v>51</v>
      </c>
      <c r="C27" s="15" t="s">
        <v>51</v>
      </c>
      <c r="D27" s="16">
        <v>620</v>
      </c>
      <c r="E27" s="16"/>
      <c r="F27" s="16"/>
      <c r="G27" s="16"/>
      <c r="H27" s="16">
        <v>3</v>
      </c>
      <c r="I27" s="16">
        <v>1</v>
      </c>
      <c r="J27" s="16"/>
      <c r="K27" s="31"/>
      <c r="L27" s="32"/>
      <c r="M27" s="31"/>
      <c r="N27" s="31"/>
      <c r="O27" s="33"/>
      <c r="P27" s="33"/>
      <c r="Q27" s="33"/>
      <c r="R27" s="33"/>
      <c r="S27" s="33"/>
      <c r="T27" s="33"/>
      <c r="U27" s="33"/>
      <c r="V27" s="33"/>
      <c r="W27" s="33"/>
      <c r="X27" s="39"/>
    </row>
    <row r="28" customFormat="1" ht="18" customHeight="1" spans="1:24">
      <c r="A28" s="12"/>
      <c r="B28" s="15" t="s">
        <v>52</v>
      </c>
      <c r="C28" s="15" t="s">
        <v>53</v>
      </c>
      <c r="D28" s="16">
        <v>1865</v>
      </c>
      <c r="E28" s="16"/>
      <c r="F28" s="16"/>
      <c r="G28" s="16"/>
      <c r="H28" s="16">
        <v>12</v>
      </c>
      <c r="I28" s="16">
        <v>4</v>
      </c>
      <c r="J28" s="16"/>
      <c r="K28" s="31"/>
      <c r="L28" s="32"/>
      <c r="M28" s="31"/>
      <c r="N28" s="31"/>
      <c r="O28" s="33"/>
      <c r="P28" s="33"/>
      <c r="Q28" s="33"/>
      <c r="R28" s="33"/>
      <c r="S28" s="33"/>
      <c r="T28" s="33"/>
      <c r="U28" s="33"/>
      <c r="V28" s="33"/>
      <c r="W28" s="33"/>
      <c r="X28" s="39"/>
    </row>
    <row r="29" customFormat="1" ht="18" customHeight="1" spans="1:24">
      <c r="A29" s="12"/>
      <c r="B29" s="15" t="s">
        <v>54</v>
      </c>
      <c r="C29" s="15" t="s">
        <v>55</v>
      </c>
      <c r="D29" s="16">
        <v>2250</v>
      </c>
      <c r="E29" s="16"/>
      <c r="F29" s="16"/>
      <c r="G29" s="16"/>
      <c r="H29" s="16">
        <v>3</v>
      </c>
      <c r="I29" s="16">
        <v>2</v>
      </c>
      <c r="J29" s="16"/>
      <c r="K29" s="31"/>
      <c r="L29" s="32"/>
      <c r="M29" s="31"/>
      <c r="N29" s="31"/>
      <c r="O29" s="33"/>
      <c r="P29" s="33"/>
      <c r="Q29" s="33"/>
      <c r="R29" s="33"/>
      <c r="S29" s="33"/>
      <c r="T29" s="33"/>
      <c r="U29" s="33"/>
      <c r="V29" s="33"/>
      <c r="W29" s="33"/>
      <c r="X29" s="39"/>
    </row>
    <row r="30" customFormat="1" ht="18" customHeight="1" spans="1:24">
      <c r="A30" s="12"/>
      <c r="B30" s="15" t="s">
        <v>56</v>
      </c>
      <c r="C30" s="15" t="s">
        <v>56</v>
      </c>
      <c r="D30" s="16">
        <v>810</v>
      </c>
      <c r="E30" s="16"/>
      <c r="F30" s="16"/>
      <c r="G30" s="16"/>
      <c r="H30" s="16"/>
      <c r="I30" s="16"/>
      <c r="J30" s="16"/>
      <c r="K30" s="31"/>
      <c r="L30" s="32"/>
      <c r="M30" s="31"/>
      <c r="N30" s="31"/>
      <c r="O30" s="33"/>
      <c r="P30" s="33"/>
      <c r="Q30" s="33"/>
      <c r="R30" s="33"/>
      <c r="S30" s="33"/>
      <c r="T30" s="33"/>
      <c r="U30" s="33"/>
      <c r="V30" s="33"/>
      <c r="W30" s="33"/>
      <c r="X30" s="39"/>
    </row>
    <row r="31" customFormat="1" ht="18" customHeight="1" spans="1:24">
      <c r="A31" s="12"/>
      <c r="B31" s="15" t="s">
        <v>57</v>
      </c>
      <c r="C31" s="15" t="s">
        <v>58</v>
      </c>
      <c r="D31" s="16">
        <v>1550</v>
      </c>
      <c r="E31" s="16"/>
      <c r="F31" s="16"/>
      <c r="G31" s="16"/>
      <c r="H31" s="16"/>
      <c r="I31" s="16"/>
      <c r="J31" s="16"/>
      <c r="K31" s="31"/>
      <c r="L31" s="32"/>
      <c r="M31" s="31"/>
      <c r="N31" s="31"/>
      <c r="O31" s="33"/>
      <c r="P31" s="33"/>
      <c r="Q31" s="33"/>
      <c r="R31" s="33"/>
      <c r="S31" s="33"/>
      <c r="T31" s="33"/>
      <c r="U31" s="33"/>
      <c r="V31" s="33"/>
      <c r="W31" s="33"/>
      <c r="X31" s="39"/>
    </row>
    <row r="32" s="1" customFormat="1" ht="18" customHeight="1" spans="1:23">
      <c r="A32" s="12" t="s">
        <v>59</v>
      </c>
      <c r="B32" s="13" t="s">
        <v>27</v>
      </c>
      <c r="C32" s="14"/>
      <c r="D32" s="11">
        <f>D33+D34+D35</f>
        <v>4370</v>
      </c>
      <c r="E32" s="11">
        <f t="shared" ref="E32:W32" si="6">E33+E34+E35</f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103</v>
      </c>
      <c r="N32" s="11">
        <f t="shared" si="6"/>
        <v>0</v>
      </c>
      <c r="O32" s="11">
        <f t="shared" si="6"/>
        <v>0</v>
      </c>
      <c r="P32" s="11" t="e">
        <f t="shared" si="6"/>
        <v>#REF!</v>
      </c>
      <c r="Q32" s="11" t="e">
        <f t="shared" si="6"/>
        <v>#VALUE!</v>
      </c>
      <c r="R32" s="11" t="e">
        <f t="shared" si="6"/>
        <v>#VALUE!</v>
      </c>
      <c r="S32" s="11" t="e">
        <f t="shared" si="6"/>
        <v>#VALUE!</v>
      </c>
      <c r="T32" s="11" t="e">
        <f t="shared" si="6"/>
        <v>#VALUE!</v>
      </c>
      <c r="U32" s="11" t="e">
        <f t="shared" si="6"/>
        <v>#VALUE!</v>
      </c>
      <c r="V32" s="11">
        <f t="shared" si="6"/>
        <v>580</v>
      </c>
      <c r="W32" s="11">
        <f t="shared" si="6"/>
        <v>1</v>
      </c>
    </row>
    <row r="33" customFormat="1" ht="18" customHeight="1" spans="1:23">
      <c r="A33" s="12"/>
      <c r="B33" s="20" t="s">
        <v>60</v>
      </c>
      <c r="C33" s="20" t="s">
        <v>61</v>
      </c>
      <c r="D33" s="22">
        <v>1450</v>
      </c>
      <c r="E33" s="22"/>
      <c r="F33" s="22"/>
      <c r="G33" s="22"/>
      <c r="H33" s="22"/>
      <c r="I33" s="22"/>
      <c r="J33" s="22"/>
      <c r="K33" s="22"/>
      <c r="L33" s="28"/>
      <c r="M33" s="22">
        <v>16</v>
      </c>
      <c r="N33" s="22"/>
      <c r="O33" s="28"/>
      <c r="P33" s="27" t="e">
        <f>D33*#REF!/10000</f>
        <v>#REF!</v>
      </c>
      <c r="Q33" s="21" t="s">
        <v>62</v>
      </c>
      <c r="R33" s="21" t="s">
        <v>63</v>
      </c>
      <c r="S33" s="21" t="s">
        <v>64</v>
      </c>
      <c r="T33" s="21" t="s">
        <v>65</v>
      </c>
      <c r="U33" s="21" t="s">
        <v>66</v>
      </c>
      <c r="V33" s="40"/>
      <c r="W33" s="29"/>
    </row>
    <row r="34" customFormat="1" ht="18" customHeight="1" spans="1:23">
      <c r="A34" s="12"/>
      <c r="B34" s="12" t="s">
        <v>67</v>
      </c>
      <c r="C34" s="20" t="s">
        <v>68</v>
      </c>
      <c r="D34" s="22">
        <v>2920</v>
      </c>
      <c r="E34" s="22"/>
      <c r="F34" s="22"/>
      <c r="G34" s="22"/>
      <c r="H34" s="22"/>
      <c r="I34" s="22"/>
      <c r="J34" s="22"/>
      <c r="K34" s="22"/>
      <c r="L34" s="28"/>
      <c r="M34" s="22">
        <v>87</v>
      </c>
      <c r="N34" s="22"/>
      <c r="O34" s="28"/>
      <c r="P34" s="27" t="e">
        <f>D34*#REF!/10000+#REF!*0.095</f>
        <v>#REF!</v>
      </c>
      <c r="Q34" s="41">
        <v>464</v>
      </c>
      <c r="R34" s="41">
        <v>528</v>
      </c>
      <c r="S34" s="41">
        <v>589</v>
      </c>
      <c r="T34" s="41">
        <v>650</v>
      </c>
      <c r="U34" s="41">
        <v>35.6</v>
      </c>
      <c r="V34" s="22">
        <v>580</v>
      </c>
      <c r="W34" s="29"/>
    </row>
    <row r="35" customFormat="1" ht="18" customHeight="1" spans="1:23">
      <c r="A35" s="12"/>
      <c r="B35" s="12"/>
      <c r="C35" s="20" t="s">
        <v>69</v>
      </c>
      <c r="D35" s="22"/>
      <c r="E35" s="22"/>
      <c r="F35" s="22"/>
      <c r="G35" s="22"/>
      <c r="H35" s="22"/>
      <c r="I35" s="22"/>
      <c r="J35" s="22"/>
      <c r="K35" s="22"/>
      <c r="L35" s="28"/>
      <c r="M35" s="22"/>
      <c r="N35" s="22"/>
      <c r="O35" s="28"/>
      <c r="P35" s="27"/>
      <c r="Q35" s="42"/>
      <c r="R35" s="42"/>
      <c r="S35" s="42"/>
      <c r="T35" s="42"/>
      <c r="U35" s="42"/>
      <c r="V35" s="29"/>
      <c r="W35" s="29">
        <v>1</v>
      </c>
    </row>
    <row r="36" s="1" customFormat="1" ht="18" customHeight="1" spans="1:23">
      <c r="A36" s="12" t="s">
        <v>70</v>
      </c>
      <c r="B36" s="13" t="s">
        <v>27</v>
      </c>
      <c r="C36" s="14"/>
      <c r="D36" s="11">
        <f>D37+D38+D39</f>
        <v>5670</v>
      </c>
      <c r="E36" s="11">
        <f t="shared" ref="E36:W36" si="7">E37+E38+E39</f>
        <v>0</v>
      </c>
      <c r="F36" s="11">
        <f t="shared" si="7"/>
        <v>0</v>
      </c>
      <c r="G36" s="11">
        <f t="shared" si="7"/>
        <v>2</v>
      </c>
      <c r="H36" s="11">
        <f t="shared" si="7"/>
        <v>20</v>
      </c>
      <c r="I36" s="11">
        <f t="shared" si="7"/>
        <v>24</v>
      </c>
      <c r="J36" s="11">
        <f t="shared" si="7"/>
        <v>0</v>
      </c>
      <c r="K36" s="11">
        <f t="shared" si="7"/>
        <v>0</v>
      </c>
      <c r="L36" s="11">
        <f t="shared" si="7"/>
        <v>3</v>
      </c>
      <c r="M36" s="11">
        <f t="shared" si="7"/>
        <v>0</v>
      </c>
      <c r="N36" s="11">
        <f t="shared" si="7"/>
        <v>0</v>
      </c>
      <c r="O36" s="11">
        <f t="shared" si="7"/>
        <v>0</v>
      </c>
      <c r="P36" s="11">
        <f t="shared" si="7"/>
        <v>0</v>
      </c>
      <c r="Q36" s="11">
        <f t="shared" si="7"/>
        <v>0</v>
      </c>
      <c r="R36" s="11">
        <f t="shared" si="7"/>
        <v>0</v>
      </c>
      <c r="S36" s="11">
        <f t="shared" si="7"/>
        <v>0</v>
      </c>
      <c r="T36" s="11">
        <f t="shared" si="7"/>
        <v>0</v>
      </c>
      <c r="U36" s="11">
        <f t="shared" si="7"/>
        <v>0</v>
      </c>
      <c r="V36" s="11">
        <f t="shared" si="7"/>
        <v>0</v>
      </c>
      <c r="W36" s="11">
        <f t="shared" si="7"/>
        <v>0</v>
      </c>
    </row>
    <row r="37" customFormat="1" ht="18" customHeight="1" spans="1:23">
      <c r="A37" s="12"/>
      <c r="B37" s="20" t="s">
        <v>71</v>
      </c>
      <c r="C37" s="20" t="s">
        <v>71</v>
      </c>
      <c r="D37" s="22">
        <v>690</v>
      </c>
      <c r="E37" s="22"/>
      <c r="F37" s="22"/>
      <c r="G37" s="22"/>
      <c r="H37" s="22">
        <v>12</v>
      </c>
      <c r="I37" s="22">
        <v>4</v>
      </c>
      <c r="J37" s="22"/>
      <c r="K37" s="28"/>
      <c r="L37" s="27"/>
      <c r="M37" s="28"/>
      <c r="N37" s="28"/>
      <c r="O37" s="29"/>
      <c r="P37" s="29"/>
      <c r="Q37" s="29"/>
      <c r="R37" s="29"/>
      <c r="S37" s="29"/>
      <c r="T37" s="29"/>
      <c r="U37" s="29"/>
      <c r="V37" s="29"/>
      <c r="W37" s="29"/>
    </row>
    <row r="38" customFormat="1" ht="18" customHeight="1" spans="1:23">
      <c r="A38" s="12"/>
      <c r="B38" s="20"/>
      <c r="C38" s="20" t="s">
        <v>72</v>
      </c>
      <c r="D38" s="22">
        <v>3880</v>
      </c>
      <c r="E38" s="22"/>
      <c r="F38" s="22"/>
      <c r="G38" s="22">
        <v>2</v>
      </c>
      <c r="H38" s="22">
        <v>8</v>
      </c>
      <c r="I38" s="22">
        <v>2</v>
      </c>
      <c r="J38" s="22"/>
      <c r="K38" s="28"/>
      <c r="L38" s="27">
        <v>3</v>
      </c>
      <c r="M38" s="28"/>
      <c r="N38" s="28"/>
      <c r="O38" s="29"/>
      <c r="P38" s="29"/>
      <c r="Q38" s="29"/>
      <c r="R38" s="29"/>
      <c r="S38" s="29"/>
      <c r="T38" s="29"/>
      <c r="U38" s="29"/>
      <c r="V38" s="29"/>
      <c r="W38" s="29"/>
    </row>
    <row r="39" customFormat="1" ht="18" customHeight="1" spans="1:23">
      <c r="A39" s="12"/>
      <c r="B39" s="20"/>
      <c r="C39" s="20" t="s">
        <v>73</v>
      </c>
      <c r="D39" s="22">
        <v>1100</v>
      </c>
      <c r="E39" s="22"/>
      <c r="F39" s="22"/>
      <c r="G39" s="22"/>
      <c r="H39" s="22"/>
      <c r="I39" s="22">
        <v>18</v>
      </c>
      <c r="J39" s="22"/>
      <c r="K39" s="28"/>
      <c r="L39" s="27"/>
      <c r="M39" s="28"/>
      <c r="N39" s="28"/>
      <c r="O39" s="29"/>
      <c r="P39" s="29"/>
      <c r="Q39" s="29"/>
      <c r="R39" s="29"/>
      <c r="S39" s="29"/>
      <c r="T39" s="29"/>
      <c r="U39" s="29"/>
      <c r="V39" s="29"/>
      <c r="W39" s="29"/>
    </row>
    <row r="40" s="1" customFormat="1" ht="18" customHeight="1" spans="1:23">
      <c r="A40" s="12" t="s">
        <v>74</v>
      </c>
      <c r="B40" s="13" t="s">
        <v>27</v>
      </c>
      <c r="C40" s="14"/>
      <c r="D40" s="11">
        <f>D41+D42+D43+D44+D45+D46+D47+D48+D49+D50+D51+D52+D53+D54</f>
        <v>9342</v>
      </c>
      <c r="E40" s="11">
        <f t="shared" ref="E40:W40" si="8">E41+E42+E43+E44+E45+E46+E47+E48+E49+E50+E51+E52+E53+E54</f>
        <v>1960</v>
      </c>
      <c r="F40" s="11">
        <f t="shared" si="8"/>
        <v>5365</v>
      </c>
      <c r="G40" s="11">
        <f t="shared" si="8"/>
        <v>19</v>
      </c>
      <c r="H40" s="11">
        <f t="shared" si="8"/>
        <v>49</v>
      </c>
      <c r="I40" s="11">
        <f t="shared" si="8"/>
        <v>9</v>
      </c>
      <c r="J40" s="11">
        <f t="shared" si="8"/>
        <v>0</v>
      </c>
      <c r="K40" s="11">
        <f t="shared" si="8"/>
        <v>148</v>
      </c>
      <c r="L40" s="11">
        <f t="shared" si="8"/>
        <v>8</v>
      </c>
      <c r="M40" s="11">
        <f t="shared" si="8"/>
        <v>0</v>
      </c>
      <c r="N40" s="11">
        <f t="shared" si="8"/>
        <v>7</v>
      </c>
      <c r="O40" s="11" t="e">
        <f t="shared" si="8"/>
        <v>#VALUE!</v>
      </c>
      <c r="P40" s="11" t="e">
        <f t="shared" si="8"/>
        <v>#REF!</v>
      </c>
      <c r="Q40" s="11" t="e">
        <f t="shared" si="8"/>
        <v>#VALUE!</v>
      </c>
      <c r="R40" s="11" t="e">
        <f t="shared" si="8"/>
        <v>#VALUE!</v>
      </c>
      <c r="S40" s="11" t="e">
        <f t="shared" si="8"/>
        <v>#VALUE!</v>
      </c>
      <c r="T40" s="11" t="e">
        <f t="shared" si="8"/>
        <v>#VALUE!</v>
      </c>
      <c r="U40" s="11" t="e">
        <f t="shared" si="8"/>
        <v>#VALUE!</v>
      </c>
      <c r="V40" s="11">
        <f t="shared" si="8"/>
        <v>0</v>
      </c>
      <c r="W40" s="11">
        <f t="shared" si="8"/>
        <v>0</v>
      </c>
    </row>
    <row r="41" customFormat="1" ht="18" customHeight="1" spans="1:23">
      <c r="A41" s="12"/>
      <c r="B41" s="20" t="s">
        <v>75</v>
      </c>
      <c r="C41" s="20" t="s">
        <v>76</v>
      </c>
      <c r="D41" s="22">
        <v>3350</v>
      </c>
      <c r="E41" s="22">
        <v>495</v>
      </c>
      <c r="F41" s="22">
        <v>165</v>
      </c>
      <c r="G41" s="22">
        <v>5</v>
      </c>
      <c r="H41" s="22">
        <v>16</v>
      </c>
      <c r="I41" s="22">
        <v>4</v>
      </c>
      <c r="J41" s="22"/>
      <c r="K41" s="22">
        <v>148</v>
      </c>
      <c r="L41" s="28"/>
      <c r="M41" s="22"/>
      <c r="N41" s="22">
        <v>2</v>
      </c>
      <c r="O41" s="21" t="s">
        <v>77</v>
      </c>
      <c r="P41" s="27" t="e">
        <f>D41*#REF!/10000+E41/1000*#REF!+F41*550/10000</f>
        <v>#REF!</v>
      </c>
      <c r="Q41" s="43" t="s">
        <v>78</v>
      </c>
      <c r="R41" s="43"/>
      <c r="S41" s="43"/>
      <c r="T41" s="43"/>
      <c r="U41" s="43"/>
      <c r="V41" s="29"/>
      <c r="W41" s="29"/>
    </row>
    <row r="42" customFormat="1" ht="18" customHeight="1" spans="1:23">
      <c r="A42" s="12"/>
      <c r="B42" s="20" t="s">
        <v>79</v>
      </c>
      <c r="C42" s="20" t="s">
        <v>80</v>
      </c>
      <c r="D42" s="22">
        <v>3400</v>
      </c>
      <c r="E42" s="22">
        <v>1445</v>
      </c>
      <c r="F42" s="22">
        <v>1400</v>
      </c>
      <c r="G42" s="22"/>
      <c r="H42" s="22">
        <v>9</v>
      </c>
      <c r="I42" s="22">
        <v>1</v>
      </c>
      <c r="J42" s="22"/>
      <c r="K42" s="22"/>
      <c r="L42" s="28"/>
      <c r="M42" s="22"/>
      <c r="N42" s="22">
        <v>5</v>
      </c>
      <c r="O42" s="21" t="s">
        <v>81</v>
      </c>
      <c r="P42" s="27" t="e">
        <f>D42*#REF!/10000+E42/1000*#REF!+F42*550/10000</f>
        <v>#REF!</v>
      </c>
      <c r="Q42" s="21" t="s">
        <v>62</v>
      </c>
      <c r="R42" s="21" t="s">
        <v>63</v>
      </c>
      <c r="S42" s="21" t="s">
        <v>64</v>
      </c>
      <c r="T42" s="21" t="s">
        <v>65</v>
      </c>
      <c r="U42" s="21" t="s">
        <v>66</v>
      </c>
      <c r="V42" s="29"/>
      <c r="W42" s="29"/>
    </row>
    <row r="43" customFormat="1" ht="18" customHeight="1" spans="1:23">
      <c r="A43" s="12"/>
      <c r="B43" s="20" t="s">
        <v>82</v>
      </c>
      <c r="C43" s="20" t="s">
        <v>83</v>
      </c>
      <c r="D43" s="22">
        <v>1410</v>
      </c>
      <c r="E43" s="22"/>
      <c r="F43" s="22"/>
      <c r="G43" s="22"/>
      <c r="H43" s="22">
        <v>12</v>
      </c>
      <c r="I43" s="22">
        <v>4</v>
      </c>
      <c r="J43" s="22"/>
      <c r="K43" s="22"/>
      <c r="L43" s="28"/>
      <c r="M43" s="22"/>
      <c r="N43" s="22"/>
      <c r="O43" s="21" t="s">
        <v>84</v>
      </c>
      <c r="P43" s="27" t="e">
        <f>D43*#REF!/10000+E43/1000*#REF!+F43*550/10000</f>
        <v>#REF!</v>
      </c>
      <c r="Q43" s="41">
        <v>544</v>
      </c>
      <c r="R43" s="41">
        <v>618</v>
      </c>
      <c r="S43" s="41">
        <v>689</v>
      </c>
      <c r="T43" s="41">
        <v>759</v>
      </c>
      <c r="U43" s="41">
        <v>38.2</v>
      </c>
      <c r="V43" s="29"/>
      <c r="W43" s="29"/>
    </row>
    <row r="44" customFormat="1" ht="18" customHeight="1" spans="1:23">
      <c r="A44" s="12"/>
      <c r="B44" s="20"/>
      <c r="C44" s="20" t="s">
        <v>85</v>
      </c>
      <c r="D44" s="22">
        <v>1160</v>
      </c>
      <c r="E44" s="22"/>
      <c r="F44" s="22"/>
      <c r="G44" s="22"/>
      <c r="H44" s="22"/>
      <c r="I44" s="22"/>
      <c r="J44" s="22"/>
      <c r="K44" s="22"/>
      <c r="L44" s="28"/>
      <c r="M44" s="22"/>
      <c r="N44" s="22"/>
      <c r="O44" s="28"/>
      <c r="P44" s="27" t="e">
        <f>D44*#REF!/10000+E44/1000*#REF!+F44*550/10000</f>
        <v>#REF!</v>
      </c>
      <c r="Q44" s="29"/>
      <c r="R44" s="29"/>
      <c r="S44" s="29"/>
      <c r="T44" s="29"/>
      <c r="U44" s="29"/>
      <c r="V44" s="29"/>
      <c r="W44" s="29"/>
    </row>
    <row r="45" customFormat="1" ht="18" customHeight="1" spans="1:23">
      <c r="A45" s="12"/>
      <c r="B45" s="15" t="s">
        <v>86</v>
      </c>
      <c r="C45" s="15" t="s">
        <v>87</v>
      </c>
      <c r="D45" s="16"/>
      <c r="E45" s="16"/>
      <c r="F45" s="16">
        <v>1525</v>
      </c>
      <c r="G45" s="23">
        <v>5</v>
      </c>
      <c r="H45" s="23"/>
      <c r="I45" s="19"/>
      <c r="J45" s="19"/>
      <c r="K45" s="19"/>
      <c r="L45" s="16"/>
      <c r="M45" s="19"/>
      <c r="N45" s="19"/>
      <c r="O45" s="28"/>
      <c r="P45" s="19" t="e">
        <f>SUM(P41:P44)</f>
        <v>#REF!</v>
      </c>
      <c r="Q45" s="43" t="s">
        <v>88</v>
      </c>
      <c r="R45" s="43"/>
      <c r="S45" s="43"/>
      <c r="T45" s="43"/>
      <c r="U45" s="43"/>
      <c r="V45" s="29"/>
      <c r="W45" s="29"/>
    </row>
    <row r="46" ht="18" customHeight="1" spans="1:23">
      <c r="A46" s="12"/>
      <c r="B46" s="15"/>
      <c r="C46" s="15" t="s">
        <v>89</v>
      </c>
      <c r="D46" s="16"/>
      <c r="E46" s="16"/>
      <c r="F46" s="16">
        <v>690</v>
      </c>
      <c r="G46" s="16">
        <v>5</v>
      </c>
      <c r="H46" s="16"/>
      <c r="I46" s="34"/>
      <c r="J46" s="34"/>
      <c r="K46" s="34"/>
      <c r="L46" s="16"/>
      <c r="M46" s="34"/>
      <c r="N46" s="34"/>
      <c r="O46" s="29"/>
      <c r="P46" s="29"/>
      <c r="Q46" s="29"/>
      <c r="R46" s="29"/>
      <c r="S46" s="29"/>
      <c r="T46" s="29"/>
      <c r="U46" s="29"/>
      <c r="V46" s="29"/>
      <c r="W46" s="29"/>
    </row>
    <row r="47" ht="18" customHeight="1" spans="1:23">
      <c r="A47" s="12"/>
      <c r="B47" s="15" t="s">
        <v>90</v>
      </c>
      <c r="C47" s="15" t="s">
        <v>91</v>
      </c>
      <c r="D47" s="16">
        <v>22</v>
      </c>
      <c r="E47" s="16">
        <v>20</v>
      </c>
      <c r="F47" s="16"/>
      <c r="G47" s="16"/>
      <c r="H47" s="16"/>
      <c r="I47" s="34"/>
      <c r="J47" s="34"/>
      <c r="K47" s="34"/>
      <c r="L47" s="16"/>
      <c r="M47" s="34"/>
      <c r="N47" s="34"/>
      <c r="O47" s="29"/>
      <c r="P47" s="29"/>
      <c r="Q47" s="29"/>
      <c r="R47" s="29"/>
      <c r="S47" s="29"/>
      <c r="T47" s="29"/>
      <c r="U47" s="29"/>
      <c r="V47" s="29"/>
      <c r="W47" s="29"/>
    </row>
    <row r="48" ht="18" customHeight="1" spans="1:23">
      <c r="A48" s="12"/>
      <c r="B48" s="15"/>
      <c r="C48" s="15" t="s">
        <v>92</v>
      </c>
      <c r="D48" s="16"/>
      <c r="E48" s="16"/>
      <c r="F48" s="16"/>
      <c r="G48" s="16">
        <v>1</v>
      </c>
      <c r="H48" s="16"/>
      <c r="I48" s="34"/>
      <c r="J48" s="34"/>
      <c r="K48" s="34"/>
      <c r="L48" s="16"/>
      <c r="M48" s="34"/>
      <c r="N48" s="34"/>
      <c r="O48" s="29"/>
      <c r="P48" s="29"/>
      <c r="Q48" s="29"/>
      <c r="R48" s="29"/>
      <c r="S48" s="29"/>
      <c r="T48" s="29"/>
      <c r="U48" s="29"/>
      <c r="V48" s="29"/>
      <c r="W48" s="29"/>
    </row>
    <row r="49" ht="18" customHeight="1" spans="1:23">
      <c r="A49" s="12"/>
      <c r="B49" s="15"/>
      <c r="C49" s="15" t="s">
        <v>93</v>
      </c>
      <c r="D49" s="16"/>
      <c r="E49" s="16"/>
      <c r="F49" s="16">
        <v>1265</v>
      </c>
      <c r="G49" s="16">
        <v>1</v>
      </c>
      <c r="H49" s="16"/>
      <c r="I49" s="34"/>
      <c r="J49" s="34"/>
      <c r="K49" s="34"/>
      <c r="L49" s="16"/>
      <c r="M49" s="34"/>
      <c r="N49" s="34"/>
      <c r="O49" s="29"/>
      <c r="P49" s="29"/>
      <c r="Q49" s="29"/>
      <c r="R49" s="29"/>
      <c r="S49" s="29"/>
      <c r="T49" s="29"/>
      <c r="U49" s="29"/>
      <c r="V49" s="29"/>
      <c r="W49" s="29"/>
    </row>
    <row r="50" customFormat="1" ht="18" customHeight="1" spans="1:23">
      <c r="A50" s="12"/>
      <c r="B50" s="24" t="s">
        <v>94</v>
      </c>
      <c r="C50" s="15" t="s">
        <v>95</v>
      </c>
      <c r="D50" s="16"/>
      <c r="E50" s="16"/>
      <c r="F50" s="16">
        <v>110</v>
      </c>
      <c r="G50" s="16"/>
      <c r="H50" s="16"/>
      <c r="I50" s="29"/>
      <c r="J50" s="29"/>
      <c r="K50" s="29"/>
      <c r="L50" s="16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customFormat="1" ht="18" customHeight="1" spans="1:23">
      <c r="A51" s="12"/>
      <c r="B51" s="15" t="s">
        <v>96</v>
      </c>
      <c r="C51" s="15" t="s">
        <v>97</v>
      </c>
      <c r="D51" s="16"/>
      <c r="E51" s="16"/>
      <c r="F51" s="16"/>
      <c r="G51" s="16"/>
      <c r="H51" s="16">
        <v>6</v>
      </c>
      <c r="I51" s="29"/>
      <c r="J51" s="29"/>
      <c r="K51" s="29"/>
      <c r="L51" s="16">
        <v>3</v>
      </c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customFormat="1" ht="18" customHeight="1" spans="1:23">
      <c r="A52" s="12"/>
      <c r="B52" s="15"/>
      <c r="C52" s="15" t="s">
        <v>98</v>
      </c>
      <c r="D52" s="16"/>
      <c r="E52" s="16"/>
      <c r="F52" s="16"/>
      <c r="G52" s="16"/>
      <c r="H52" s="16">
        <v>6</v>
      </c>
      <c r="I52" s="29"/>
      <c r="J52" s="29"/>
      <c r="K52" s="29"/>
      <c r="L52" s="16">
        <v>3</v>
      </c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customFormat="1" ht="18" customHeight="1" spans="1:23">
      <c r="A53" s="12"/>
      <c r="B53" s="24" t="s">
        <v>99</v>
      </c>
      <c r="C53" s="15"/>
      <c r="D53" s="16"/>
      <c r="E53" s="16"/>
      <c r="F53" s="16">
        <v>210</v>
      </c>
      <c r="G53" s="16"/>
      <c r="H53" s="16"/>
      <c r="I53" s="29"/>
      <c r="J53" s="29"/>
      <c r="K53" s="29"/>
      <c r="L53" s="35">
        <v>2</v>
      </c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customFormat="1" ht="18" customHeight="1" spans="1:23">
      <c r="A54" s="12"/>
      <c r="B54" s="24" t="s">
        <v>100</v>
      </c>
      <c r="C54" s="15"/>
      <c r="D54" s="16"/>
      <c r="E54" s="16"/>
      <c r="F54" s="16"/>
      <c r="G54" s="16">
        <v>2</v>
      </c>
      <c r="H54" s="16"/>
      <c r="I54" s="29"/>
      <c r="J54" s="29"/>
      <c r="K54" s="29"/>
      <c r="L54" s="16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</sheetData>
  <mergeCells count="33">
    <mergeCell ref="A2:W2"/>
    <mergeCell ref="A4:C4"/>
    <mergeCell ref="B5:C5"/>
    <mergeCell ref="B15:C15"/>
    <mergeCell ref="B21:C21"/>
    <mergeCell ref="B26:C26"/>
    <mergeCell ref="B32:C32"/>
    <mergeCell ref="B36:C36"/>
    <mergeCell ref="B40:C40"/>
    <mergeCell ref="Q41:U41"/>
    <mergeCell ref="Q45:U45"/>
    <mergeCell ref="A5:A14"/>
    <mergeCell ref="A15:A20"/>
    <mergeCell ref="A21:A25"/>
    <mergeCell ref="A26:A31"/>
    <mergeCell ref="A32:A35"/>
    <mergeCell ref="A36:A39"/>
    <mergeCell ref="A40:A54"/>
    <mergeCell ref="B6:B7"/>
    <mergeCell ref="B8:B10"/>
    <mergeCell ref="B11:B13"/>
    <mergeCell ref="B16:B19"/>
    <mergeCell ref="B23:B24"/>
    <mergeCell ref="B34:B35"/>
    <mergeCell ref="B37:B39"/>
    <mergeCell ref="B43:B44"/>
    <mergeCell ref="B45:B46"/>
    <mergeCell ref="B47:B49"/>
    <mergeCell ref="B51:B52"/>
    <mergeCell ref="C11:C13"/>
    <mergeCell ref="C23:C24"/>
    <mergeCell ref="H43:H44"/>
    <mergeCell ref="I43:I44"/>
  </mergeCells>
  <pageMargins left="0.751388888888889" right="0.751388888888889" top="0.826388888888889" bottom="0.904861111111111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查漏补缺及安全隐患消除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杨少龙</dc:creator>
  <cp:lastModifiedBy>WPS_1543847069</cp:lastModifiedBy>
  <dcterms:created xsi:type="dcterms:W3CDTF">2006-09-16T00:00:00Z</dcterms:created>
  <dcterms:modified xsi:type="dcterms:W3CDTF">2022-04-01T02:06:49Z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169855C48FD84607B9864F4A14A3B41F</vt:lpwstr>
  </property>
  <property fmtid="{D5CDD505-2E9C-101B-9397-08002B2CF9AE}" pid="3" name="KSOProductBuildVer">
    <vt:lpwstr>2052-11.1.0.11365</vt:lpwstr>
  </property>
</Properties>
</file>