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00" activeTab="2"/>
  </bookViews>
  <sheets>
    <sheet name="收回资金" sheetId="1" r:id="rId1"/>
    <sheet name="调整资金" sheetId="2" r:id="rId2"/>
    <sheet name="监测对象" sheetId="3" r:id="rId3"/>
  </sheets>
  <definedNames>
    <definedName name="_xlnm.Print_Titles" localSheetId="0">收回资金!$2:$5</definedName>
    <definedName name="_xlnm.Print_Titles" localSheetId="1">调整资金!$1:$6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<sst xmlns="http://schemas.openxmlformats.org/spreadsheetml/2006/main" count="121" uniqueCount="85">
  <si>
    <r>
      <rPr>
        <sz val="12"/>
        <rFont val="黑体"/>
        <charset val="134"/>
      </rPr>
      <t>附件</t>
    </r>
    <r>
      <rPr>
        <sz val="12"/>
        <rFont val="Times New Roman"/>
        <charset val="134"/>
      </rPr>
      <t>1</t>
    </r>
  </si>
  <si>
    <r>
      <rPr>
        <sz val="20"/>
        <rFont val="方正小标宋简体"/>
        <charset val="134"/>
      </rPr>
      <t>盐池县</t>
    </r>
    <r>
      <rPr>
        <sz val="20"/>
        <rFont val="Times New Roman"/>
        <charset val="134"/>
      </rPr>
      <t>2024</t>
    </r>
    <r>
      <rPr>
        <sz val="20"/>
        <rFont val="方正小标宋简体"/>
        <charset val="134"/>
      </rPr>
      <t>年收回财政衔接推进乡村振兴补助资金统计表</t>
    </r>
    <r>
      <rPr>
        <sz val="20"/>
        <rFont val="Times New Roman"/>
        <charset val="134"/>
      </rPr>
      <t xml:space="preserve"> </t>
    </r>
  </si>
  <si>
    <t>序号</t>
  </si>
  <si>
    <t>项目名称</t>
  </si>
  <si>
    <t>单位名称</t>
  </si>
  <si>
    <t>下达资金来源（元）</t>
  </si>
  <si>
    <t>收回资金（元）</t>
  </si>
  <si>
    <t>备注</t>
  </si>
  <si>
    <t>中央衔接资金</t>
  </si>
  <si>
    <t>自治区衔接资金</t>
  </si>
  <si>
    <t>合计</t>
  </si>
  <si>
    <t>盐池县狮城宁好商业运营管理有限公司基础设施改造提升及AI数字人助农系统开发和设备购置项目</t>
  </si>
  <si>
    <t>统战部</t>
  </si>
  <si>
    <t>2024年县级主导特色产业培育-牧草产业</t>
  </si>
  <si>
    <t>农业农村局</t>
  </si>
  <si>
    <t>2024年县级主导特色产业培育-小杂粮产业</t>
  </si>
  <si>
    <t>2024年小额信贷贴息</t>
  </si>
  <si>
    <t>2024年盐池县雨露计划项目</t>
  </si>
  <si>
    <t>村集体经济贷款贴息</t>
  </si>
  <si>
    <t>花马池镇北塘新村蔬菜分拣车间建设项目</t>
  </si>
  <si>
    <t>花马池镇
人民政府</t>
  </si>
  <si>
    <t>盐池县花马池镇长城村2024年冷库建设项目（少数民族）</t>
  </si>
  <si>
    <t>花马池镇佟记圈村新型农村集体经济发展项目</t>
  </si>
  <si>
    <t>大水坑镇区安置点易地搬迁安置区公共设施提升项目</t>
  </si>
  <si>
    <t>大水坑镇
人民政府</t>
  </si>
  <si>
    <t>2024年监测对象产业扶持</t>
  </si>
  <si>
    <t>王乐井乡郑记堡子村生产路硬化工程（公里）</t>
  </si>
  <si>
    <t>王乐井乡
人民政府</t>
  </si>
  <si>
    <t>方山村移民致富提升行动项目</t>
  </si>
  <si>
    <t>青山乡
人民政府</t>
  </si>
  <si>
    <t>2024年县级主导特色产业培育-黄花产业项目</t>
  </si>
  <si>
    <t>惠安堡南梁滩羊屠宰场延伸路硬化工程</t>
  </si>
  <si>
    <t>公路管理段</t>
  </si>
  <si>
    <t>公益岗就业</t>
  </si>
  <si>
    <t>就业创业和人才服务中心</t>
  </si>
  <si>
    <t>创业就业技能培训</t>
  </si>
  <si>
    <t>硝池子、苏步井联合肉牛养殖场建设项目（少数民族）</t>
  </si>
  <si>
    <t>花马池镇四墩子村新型农村集体经济发展项目</t>
  </si>
  <si>
    <t>惠安堡镇老盐池村新型农村集体经济发展项目</t>
  </si>
  <si>
    <t>惠安堡镇
人民政府</t>
  </si>
  <si>
    <t>盐池县王乐井乡刘四渠村肉牛养殖园区建设（少数民族）</t>
  </si>
  <si>
    <t>农村人居环境整治提升项目</t>
  </si>
  <si>
    <t>冯记沟乡
人民政府</t>
  </si>
  <si>
    <t>郭记沟村设施农业基础设施配套以工代赈项目</t>
  </si>
  <si>
    <t>大水坑村育才路排水改造提升工程项目</t>
  </si>
  <si>
    <t>青山乡雷记沟红色旅游建设项目</t>
  </si>
  <si>
    <t>青山村乡村振兴示范村项目</t>
  </si>
  <si>
    <t>月儿泉村乡村振兴示范村项目</t>
  </si>
  <si>
    <t>附件2</t>
  </si>
  <si>
    <t xml:space="preserve">盐池县2024年调整安排财政衔接推进乡村振兴补助资金统计表 </t>
  </si>
  <si>
    <t>项目主要内容</t>
  </si>
  <si>
    <t>建设单位</t>
  </si>
  <si>
    <t>调整增加资金（单位：元）</t>
  </si>
  <si>
    <t>对2024年新移栽的黄花验收合格后每亩补助700元。</t>
  </si>
  <si>
    <t>自主创业和务工就业（灵活就业）补贴</t>
  </si>
  <si>
    <t>对自主创业、且正常经营满3个月以上的盐池籍脱贫户、监测对象，给予一次性创业补贴1000元；对与运行正常的企业（有营业执照）签订正式灵活就业劳务用工合同并稳定就业3个月以上的脱贫户、监测对象，给予一次性1000元的务工就业补贴。全年对脱贫户、监测对象给予务工就业奖补3500人。（劳务奖补最高不超过工资性收入的10%，享受公益性岗位安置就业的，不再享受务工劳务奖补。）</t>
  </si>
  <si>
    <t>外出务工交通补助</t>
  </si>
  <si>
    <t>用于对外出务工的脱贫户、监测人口给予一次性交通补助（就业3个月以上6个月以下的区内每人补助200元、区外每人补助800元，就业6个月以上区内每人补助400元、区外每人补助1200元）</t>
  </si>
  <si>
    <t>监测对象产业扶持</t>
  </si>
  <si>
    <t>重点围绕低收入人口产业发展和“两不愁、三保障”突出问题进行扶持（每户补助1.5万元）。</t>
  </si>
  <si>
    <t>各有关乡镇政府</t>
  </si>
  <si>
    <t>大水坑镇大水坑村乡村振兴示范村项目</t>
  </si>
  <si>
    <t>用于改建大水坑村农贸交易市场，包括新建两座交易大棚、一座管理用房、一座公厕，共800平方米（含室内水、暖、电工程）。农贸市场新建面包砖铺装3100平方米，拆除原有面包砖铺装1900平方米并恢复面包砖铺装900平方米，新建室外道路及停车场混凝土地面硬化4000平方米，新增道闸、电动伸缩门、挡车防撞护栏等，配套室外消防及排水、电气外线等工程。</t>
  </si>
  <si>
    <t>大水坑镇人民政府</t>
  </si>
  <si>
    <t>大水坑镇新泉井村乡村振兴示范村项目</t>
  </si>
  <si>
    <t>①新建羊肉储藏、配送车间1座1340平米，冷冻库700平米及配套设备、速冻间100平米及配套设备，蒸发冷设备平台及蓄水池一项，场地及道路硬化，室外箱变电外网、采暖及给排水消防工程一项，拆除原有砖房、车棚，厂房及混凝土地面一项。厂区外两路消防供水管线，管径De160共1430米（包含水表井及阀件等辅材）一项。②配套机械设备，小型厢式冷藏运输车、座驾式四轮电动叉车、手推车、速冻间、冷冻库内货架等配套机械设备。</t>
  </si>
  <si>
    <t>王乐井牛记圈生态牧场蓄水池及配套电力项目</t>
  </si>
  <si>
    <t>新建50方蓄水池一座，安装250千瓦变压器一台</t>
  </si>
  <si>
    <t>王乐井乡人民政府</t>
  </si>
  <si>
    <t>盐池县农村公路三年提升工程（公里）</t>
  </si>
  <si>
    <t>实施改造提升农村公路51条、300公里。</t>
  </si>
  <si>
    <r>
      <rPr>
        <sz val="11"/>
        <color theme="1"/>
        <rFont val="黑体"/>
        <charset val="134"/>
      </rPr>
      <t>附件</t>
    </r>
    <r>
      <rPr>
        <sz val="11"/>
        <color theme="1"/>
        <rFont val="Times New Roman"/>
        <charset val="134"/>
      </rPr>
      <t>3</t>
    </r>
  </si>
  <si>
    <r>
      <rPr>
        <sz val="24"/>
        <rFont val="方正小标宋简体"/>
        <charset val="134"/>
      </rPr>
      <t>盐池县</t>
    </r>
    <r>
      <rPr>
        <sz val="24"/>
        <rFont val="Times New Roman"/>
        <charset val="134"/>
      </rPr>
      <t>2024</t>
    </r>
    <r>
      <rPr>
        <sz val="24"/>
        <rFont val="方正小标宋简体"/>
        <charset val="134"/>
      </rPr>
      <t>年财政衔接推进乡村振兴监测对象</t>
    </r>
    <r>
      <rPr>
        <sz val="24"/>
        <rFont val="Times New Roman"/>
        <charset val="134"/>
      </rPr>
      <t xml:space="preserve">
</t>
    </r>
    <r>
      <rPr>
        <sz val="24"/>
        <rFont val="方正小标宋简体"/>
        <charset val="134"/>
      </rPr>
      <t>产业扶持资金拨付表（第三批）</t>
    </r>
  </si>
  <si>
    <t>乡镇名</t>
  </si>
  <si>
    <t>新增“监测对象 ”
户数（户）</t>
  </si>
  <si>
    <t>资金拨付
（万元）</t>
  </si>
  <si>
    <t>备  注</t>
  </si>
  <si>
    <t>花马池镇</t>
  </si>
  <si>
    <t>大水坑镇</t>
  </si>
  <si>
    <t>惠安堡镇</t>
  </si>
  <si>
    <t>高沙窝镇</t>
  </si>
  <si>
    <t>王乐井乡</t>
  </si>
  <si>
    <t>青山乡</t>
  </si>
  <si>
    <t>冯记沟乡</t>
  </si>
  <si>
    <t>麻黄山乡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</si>
</sst>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4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4"/>
      <name val="方正小标宋简体"/>
      <charset val="134"/>
    </font>
    <font>
      <sz val="24"/>
      <name val="Times New Roman"/>
      <charset val="134"/>
    </font>
    <font>
      <b/>
      <sz val="18"/>
      <name val="仿宋_GB2312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6"/>
      <name val="Times New Roman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2"/>
      <name val="Times New Roman"/>
      <charset val="134"/>
    </font>
    <font>
      <sz val="20"/>
      <name val="方正小标宋简体"/>
      <charset val="134"/>
    </font>
    <font>
      <sz val="20"/>
      <name val="Times New Roman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sz val="16"/>
      <name val="CESI仿宋-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1" applyNumberFormat="0" applyAlignment="0" applyProtection="0">
      <alignment vertical="center"/>
    </xf>
    <xf numFmtId="0" fontId="32" fillId="4" borderId="12" applyNumberFormat="0" applyAlignment="0" applyProtection="0">
      <alignment vertical="center"/>
    </xf>
    <xf numFmtId="0" fontId="33" fillId="4" borderId="11" applyNumberFormat="0" applyAlignment="0" applyProtection="0">
      <alignment vertical="center"/>
    </xf>
    <xf numFmtId="0" fontId="34" fillId="5" borderId="13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0" applyProtection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</xf>
    <xf numFmtId="176" fontId="15" fillId="0" borderId="1" xfId="0" applyNumberFormat="1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176" fontId="16" fillId="0" borderId="5" xfId="0" applyNumberFormat="1" applyFont="1" applyFill="1" applyBorder="1" applyAlignment="1" applyProtection="1">
      <alignment horizontal="center" vertical="center" wrapText="1"/>
    </xf>
    <xf numFmtId="176" fontId="16" fillId="0" borderId="5" xfId="0" applyNumberFormat="1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>
      <alignment horizontal="justify" vertical="center" wrapText="1"/>
    </xf>
    <xf numFmtId="176" fontId="16" fillId="0" borderId="5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 applyProtection="1">
      <alignment horizontal="center" vertical="center" wrapText="1"/>
    </xf>
    <xf numFmtId="0" fontId="19" fillId="0" borderId="0" xfId="0" applyFont="1" applyFill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49" fontId="20" fillId="0" borderId="7" xfId="0" applyNumberFormat="1" applyFont="1" applyFill="1" applyBorder="1" applyAlignment="1">
      <alignment horizontal="center" vertical="center" wrapText="1"/>
    </xf>
    <xf numFmtId="49" fontId="20" fillId="0" borderId="6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43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3" fontId="7" fillId="0" borderId="1" xfId="0" applyNumberFormat="1" applyFont="1" applyFill="1" applyBorder="1" applyAlignment="1">
      <alignment horizontal="right" vertical="center"/>
    </xf>
    <xf numFmtId="43" fontId="7" fillId="0" borderId="1" xfId="0" applyNumberFormat="1" applyFont="1" applyFill="1" applyBorder="1" applyAlignment="1">
      <alignment horizontal="center" vertical="center" wrapText="1"/>
    </xf>
    <xf numFmtId="43" fontId="7" fillId="0" borderId="1" xfId="0" applyNumberFormat="1" applyFont="1" applyFill="1" applyBorder="1" applyAlignment="1">
      <alignment horizontal="center" vertical="center"/>
    </xf>
    <xf numFmtId="43" fontId="7" fillId="0" borderId="4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43" fontId="7" fillId="0" borderId="4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43" fontId="21" fillId="0" borderId="1" xfId="0" applyNumberFormat="1" applyFont="1" applyFill="1" applyBorder="1" applyAlignment="1">
      <alignment horizontal="center" vertical="center" wrapText="1"/>
    </xf>
    <xf numFmtId="43" fontId="21" fillId="0" borderId="1" xfId="0" applyNumberFormat="1" applyFont="1" applyFill="1" applyBorder="1" applyAlignment="1">
      <alignment horizontal="center" vertical="center"/>
    </xf>
    <xf numFmtId="43" fontId="21" fillId="0" borderId="1" xfId="0" applyNumberFormat="1" applyFon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workbookViewId="0">
      <selection activeCell="I30" sqref="I30:I34"/>
    </sheetView>
  </sheetViews>
  <sheetFormatPr defaultColWidth="9" defaultRowHeight="13.5"/>
  <cols>
    <col min="1" max="1" width="10.5" style="41" customWidth="1"/>
    <col min="2" max="2" width="52" style="41" customWidth="1"/>
    <col min="3" max="3" width="22.625" style="42" customWidth="1"/>
    <col min="4" max="4" width="21.75" style="41" customWidth="1"/>
    <col min="5" max="5" width="22.875" style="41" customWidth="1"/>
    <col min="6" max="6" width="18.75" style="41" customWidth="1"/>
    <col min="7" max="7" width="21.375" style="41" customWidth="1"/>
    <col min="8" max="8" width="22.5" style="41" customWidth="1"/>
    <col min="9" max="9" width="10.5" style="41" customWidth="1"/>
    <col min="10" max="10" width="11.5" style="41"/>
    <col min="11" max="16384" width="9" style="41"/>
  </cols>
  <sheetData>
    <row r="1" s="41" customFormat="1" ht="21" customHeight="1" spans="1:3">
      <c r="A1" s="43" t="s">
        <v>0</v>
      </c>
      <c r="B1" s="44"/>
      <c r="C1" s="42"/>
    </row>
    <row r="2" s="41" customFormat="1" spans="1:9">
      <c r="A2" s="45" t="s">
        <v>1</v>
      </c>
      <c r="B2" s="45"/>
      <c r="C2" s="46"/>
      <c r="D2" s="46"/>
      <c r="E2" s="46"/>
      <c r="F2" s="46"/>
      <c r="G2" s="46"/>
      <c r="H2" s="46"/>
      <c r="I2" s="46"/>
    </row>
    <row r="3" s="41" customFormat="1" spans="1:9">
      <c r="A3" s="46"/>
      <c r="B3" s="46"/>
      <c r="C3" s="46"/>
      <c r="D3" s="46"/>
      <c r="E3" s="46"/>
      <c r="F3" s="46"/>
      <c r="G3" s="46"/>
      <c r="H3" s="46"/>
      <c r="I3" s="46"/>
    </row>
    <row r="4" s="41" customFormat="1" ht="46" customHeight="1" spans="1:9">
      <c r="A4" s="47" t="s">
        <v>2</v>
      </c>
      <c r="B4" s="48" t="s">
        <v>3</v>
      </c>
      <c r="C4" s="47" t="s">
        <v>4</v>
      </c>
      <c r="D4" s="49" t="s">
        <v>5</v>
      </c>
      <c r="E4" s="50"/>
      <c r="F4" s="51" t="s">
        <v>6</v>
      </c>
      <c r="G4" s="51"/>
      <c r="H4" s="52"/>
      <c r="I4" s="47" t="s">
        <v>7</v>
      </c>
    </row>
    <row r="5" s="41" customFormat="1" ht="46" customHeight="1" spans="1:9">
      <c r="A5" s="47"/>
      <c r="B5" s="53"/>
      <c r="C5" s="47"/>
      <c r="D5" s="47" t="s">
        <v>8</v>
      </c>
      <c r="E5" s="47" t="s">
        <v>9</v>
      </c>
      <c r="F5" s="47" t="s">
        <v>10</v>
      </c>
      <c r="G5" s="47" t="s">
        <v>8</v>
      </c>
      <c r="H5" s="47" t="s">
        <v>9</v>
      </c>
      <c r="I5" s="47"/>
    </row>
    <row r="6" s="41" customFormat="1" ht="46" customHeight="1" spans="1:9">
      <c r="A6" s="47" t="s">
        <v>10</v>
      </c>
      <c r="B6" s="47"/>
      <c r="C6" s="47"/>
      <c r="D6" s="54">
        <f>SUM(D7:D34)</f>
        <v>46370739.2</v>
      </c>
      <c r="E6" s="54">
        <f>SUM(E7:E34)</f>
        <v>9215000</v>
      </c>
      <c r="F6" s="54">
        <f>G6+H6</f>
        <v>4866751.21</v>
      </c>
      <c r="G6" s="54">
        <f>SUM(G7:G34)</f>
        <v>3977712.91</v>
      </c>
      <c r="H6" s="54">
        <f>SUM(H7:H34)</f>
        <v>889038.3</v>
      </c>
      <c r="I6" s="64"/>
    </row>
    <row r="7" s="41" customFormat="1" ht="66" customHeight="1" spans="1:9">
      <c r="A7" s="55">
        <v>1</v>
      </c>
      <c r="B7" s="56" t="s">
        <v>11</v>
      </c>
      <c r="C7" s="56" t="s">
        <v>12</v>
      </c>
      <c r="D7" s="54">
        <v>350000</v>
      </c>
      <c r="E7" s="57"/>
      <c r="F7" s="58">
        <f>G7+H7</f>
        <v>90000</v>
      </c>
      <c r="G7" s="59">
        <v>90000</v>
      </c>
      <c r="H7" s="59"/>
      <c r="I7" s="65"/>
    </row>
    <row r="8" s="41" customFormat="1" ht="66" customHeight="1" spans="1:9">
      <c r="A8" s="55">
        <v>2</v>
      </c>
      <c r="B8" s="56" t="s">
        <v>13</v>
      </c>
      <c r="C8" s="56" t="s">
        <v>14</v>
      </c>
      <c r="D8" s="54">
        <v>2400000</v>
      </c>
      <c r="E8" s="57"/>
      <c r="F8" s="58">
        <f>G8+H8</f>
        <v>1067804.61</v>
      </c>
      <c r="G8" s="59">
        <v>1067804.61</v>
      </c>
      <c r="H8" s="59"/>
      <c r="I8" s="65"/>
    </row>
    <row r="9" s="41" customFormat="1" ht="66" customHeight="1" spans="1:9">
      <c r="A9" s="55">
        <v>3</v>
      </c>
      <c r="B9" s="56" t="s">
        <v>15</v>
      </c>
      <c r="C9" s="56" t="s">
        <v>14</v>
      </c>
      <c r="D9" s="54">
        <v>6000000</v>
      </c>
      <c r="E9" s="57"/>
      <c r="F9" s="58">
        <f>G9+H9</f>
        <v>140710.38</v>
      </c>
      <c r="G9" s="59">
        <v>140710.38</v>
      </c>
      <c r="H9" s="59"/>
      <c r="I9" s="66"/>
    </row>
    <row r="10" s="41" customFormat="1" ht="66" customHeight="1" spans="1:9">
      <c r="A10" s="55">
        <v>4</v>
      </c>
      <c r="B10" s="56" t="s">
        <v>16</v>
      </c>
      <c r="C10" s="56" t="s">
        <v>14</v>
      </c>
      <c r="D10" s="54">
        <v>9800000</v>
      </c>
      <c r="E10" s="57"/>
      <c r="F10" s="58">
        <f>G10+H10</f>
        <v>866406.05</v>
      </c>
      <c r="G10" s="59">
        <v>866406.05</v>
      </c>
      <c r="H10" s="59"/>
      <c r="I10" s="66"/>
    </row>
    <row r="11" s="41" customFormat="1" ht="66" customHeight="1" spans="1:9">
      <c r="A11" s="55">
        <v>5</v>
      </c>
      <c r="B11" s="56" t="s">
        <v>17</v>
      </c>
      <c r="C11" s="56" t="s">
        <v>14</v>
      </c>
      <c r="D11" s="54">
        <v>3300000</v>
      </c>
      <c r="E11" s="57"/>
      <c r="F11" s="59">
        <v>122000</v>
      </c>
      <c r="G11" s="59">
        <v>122000</v>
      </c>
      <c r="H11" s="59"/>
      <c r="I11" s="67"/>
    </row>
    <row r="12" s="41" customFormat="1" ht="66" customHeight="1" spans="1:9">
      <c r="A12" s="55">
        <v>6</v>
      </c>
      <c r="B12" s="56" t="s">
        <v>18</v>
      </c>
      <c r="C12" s="56" t="s">
        <v>14</v>
      </c>
      <c r="D12" s="54">
        <v>35739.2</v>
      </c>
      <c r="E12" s="57">
        <v>110000</v>
      </c>
      <c r="F12" s="58">
        <f>G12+H12</f>
        <v>7456.67</v>
      </c>
      <c r="G12" s="59">
        <v>7456.67</v>
      </c>
      <c r="H12" s="59"/>
      <c r="I12" s="66"/>
    </row>
    <row r="13" s="41" customFormat="1" ht="66" customHeight="1" spans="1:9">
      <c r="A13" s="55">
        <v>7</v>
      </c>
      <c r="B13" s="56" t="s">
        <v>19</v>
      </c>
      <c r="C13" s="56" t="s">
        <v>20</v>
      </c>
      <c r="D13" s="54"/>
      <c r="E13" s="54">
        <v>2600000</v>
      </c>
      <c r="F13" s="58">
        <f>G13+H13</f>
        <v>118245.57</v>
      </c>
      <c r="G13" s="59"/>
      <c r="H13" s="59">
        <v>118245.57</v>
      </c>
      <c r="I13" s="66"/>
    </row>
    <row r="14" s="41" customFormat="1" ht="66" customHeight="1" spans="1:9">
      <c r="A14" s="55">
        <v>8</v>
      </c>
      <c r="B14" s="56" t="s">
        <v>21</v>
      </c>
      <c r="C14" s="56" t="s">
        <v>20</v>
      </c>
      <c r="D14" s="54">
        <v>200000</v>
      </c>
      <c r="E14" s="57"/>
      <c r="F14" s="58">
        <f t="shared" ref="F14:F19" si="0">G14+H14</f>
        <v>348</v>
      </c>
      <c r="G14" s="59">
        <v>348</v>
      </c>
      <c r="H14" s="59"/>
      <c r="I14" s="66"/>
    </row>
    <row r="15" s="41" customFormat="1" ht="66" customHeight="1" spans="1:9">
      <c r="A15" s="55">
        <v>9</v>
      </c>
      <c r="B15" s="56" t="s">
        <v>22</v>
      </c>
      <c r="C15" s="56" t="s">
        <v>20</v>
      </c>
      <c r="D15" s="54">
        <v>700000</v>
      </c>
      <c r="E15" s="57">
        <v>300000</v>
      </c>
      <c r="F15" s="58">
        <f t="shared" si="0"/>
        <v>128.8</v>
      </c>
      <c r="G15" s="59"/>
      <c r="H15" s="59">
        <v>128.8</v>
      </c>
      <c r="I15" s="66"/>
    </row>
    <row r="16" s="41" customFormat="1" ht="66" customHeight="1" spans="1:9">
      <c r="A16" s="55">
        <v>10</v>
      </c>
      <c r="B16" s="56" t="s">
        <v>23</v>
      </c>
      <c r="C16" s="56" t="s">
        <v>24</v>
      </c>
      <c r="D16" s="54"/>
      <c r="E16" s="57">
        <v>75000</v>
      </c>
      <c r="F16" s="58">
        <f t="shared" si="0"/>
        <v>353.61</v>
      </c>
      <c r="G16" s="59"/>
      <c r="H16" s="59">
        <v>353.61</v>
      </c>
      <c r="I16" s="66"/>
    </row>
    <row r="17" s="41" customFormat="1" ht="66" customHeight="1" spans="1:9">
      <c r="A17" s="55">
        <v>11</v>
      </c>
      <c r="B17" s="56" t="s">
        <v>25</v>
      </c>
      <c r="C17" s="56" t="s">
        <v>24</v>
      </c>
      <c r="D17" s="54">
        <v>15000</v>
      </c>
      <c r="E17" s="57">
        <v>45000</v>
      </c>
      <c r="F17" s="58">
        <f t="shared" si="0"/>
        <v>5000</v>
      </c>
      <c r="G17" s="59">
        <v>1000</v>
      </c>
      <c r="H17" s="59">
        <v>4000</v>
      </c>
      <c r="I17" s="66"/>
    </row>
    <row r="18" s="41" customFormat="1" ht="66" customHeight="1" spans="1:9">
      <c r="A18" s="55">
        <v>12</v>
      </c>
      <c r="B18" s="56" t="s">
        <v>26</v>
      </c>
      <c r="C18" s="56" t="s">
        <v>27</v>
      </c>
      <c r="D18" s="54">
        <v>1350000</v>
      </c>
      <c r="E18" s="57"/>
      <c r="F18" s="58">
        <f t="shared" si="0"/>
        <v>48457.59</v>
      </c>
      <c r="G18" s="59">
        <v>48457.59</v>
      </c>
      <c r="H18" s="59"/>
      <c r="I18" s="66"/>
    </row>
    <row r="19" s="41" customFormat="1" ht="66" customHeight="1" spans="1:9">
      <c r="A19" s="55">
        <v>13</v>
      </c>
      <c r="B19" s="56" t="s">
        <v>28</v>
      </c>
      <c r="C19" s="56" t="s">
        <v>29</v>
      </c>
      <c r="D19" s="54"/>
      <c r="E19" s="57">
        <v>385000</v>
      </c>
      <c r="F19" s="58">
        <f t="shared" si="0"/>
        <v>9810.32</v>
      </c>
      <c r="G19" s="59"/>
      <c r="H19" s="59">
        <v>9810.32</v>
      </c>
      <c r="I19" s="66"/>
    </row>
    <row r="20" s="41" customFormat="1" ht="66" customHeight="1" spans="1:9">
      <c r="A20" s="55">
        <v>14</v>
      </c>
      <c r="B20" s="56" t="s">
        <v>30</v>
      </c>
      <c r="C20" s="56" t="s">
        <v>14</v>
      </c>
      <c r="D20" s="54">
        <v>400000</v>
      </c>
      <c r="E20" s="57"/>
      <c r="F20" s="59">
        <v>300000</v>
      </c>
      <c r="G20" s="59">
        <v>300000</v>
      </c>
      <c r="H20" s="59"/>
      <c r="I20" s="66"/>
    </row>
    <row r="21" s="1" customFormat="1" ht="66" customHeight="1" spans="1:9">
      <c r="A21" s="55">
        <v>15</v>
      </c>
      <c r="B21" s="56" t="s">
        <v>31</v>
      </c>
      <c r="C21" s="56" t="s">
        <v>32</v>
      </c>
      <c r="D21" s="54">
        <v>1500000</v>
      </c>
      <c r="E21" s="54"/>
      <c r="F21" s="60">
        <f t="shared" ref="F21:F34" si="1">G21+H21</f>
        <v>23320.39</v>
      </c>
      <c r="G21" s="59">
        <v>23320.39</v>
      </c>
      <c r="H21" s="59"/>
      <c r="I21" s="66"/>
    </row>
    <row r="22" s="1" customFormat="1" ht="66" customHeight="1" spans="1:9">
      <c r="A22" s="55">
        <v>16</v>
      </c>
      <c r="B22" s="56" t="s">
        <v>33</v>
      </c>
      <c r="C22" s="56" t="s">
        <v>34</v>
      </c>
      <c r="D22" s="54"/>
      <c r="E22" s="54">
        <v>500000</v>
      </c>
      <c r="F22" s="60">
        <f t="shared" si="1"/>
        <v>228500</v>
      </c>
      <c r="G22" s="59"/>
      <c r="H22" s="59">
        <v>228500</v>
      </c>
      <c r="I22" s="66"/>
    </row>
    <row r="23" s="1" customFormat="1" ht="66" customHeight="1" spans="1:9">
      <c r="A23" s="55">
        <v>17</v>
      </c>
      <c r="B23" s="56" t="s">
        <v>35</v>
      </c>
      <c r="C23" s="56" t="s">
        <v>34</v>
      </c>
      <c r="D23" s="54"/>
      <c r="E23" s="54">
        <v>100000</v>
      </c>
      <c r="F23" s="60">
        <f t="shared" si="1"/>
        <v>78000</v>
      </c>
      <c r="G23" s="59"/>
      <c r="H23" s="59">
        <v>78000</v>
      </c>
      <c r="I23" s="66"/>
    </row>
    <row r="24" s="1" customFormat="1" ht="66" customHeight="1" spans="1:9">
      <c r="A24" s="55">
        <v>18</v>
      </c>
      <c r="B24" s="56" t="s">
        <v>36</v>
      </c>
      <c r="C24" s="56" t="s">
        <v>20</v>
      </c>
      <c r="D24" s="54">
        <v>700000</v>
      </c>
      <c r="E24" s="54"/>
      <c r="F24" s="60">
        <f t="shared" si="1"/>
        <v>84728</v>
      </c>
      <c r="G24" s="59">
        <v>84728</v>
      </c>
      <c r="H24" s="59"/>
      <c r="I24" s="66"/>
    </row>
    <row r="25" s="1" customFormat="1" ht="66" customHeight="1" spans="1:9">
      <c r="A25" s="55">
        <v>19</v>
      </c>
      <c r="B25" s="56" t="s">
        <v>37</v>
      </c>
      <c r="C25" s="56" t="s">
        <v>20</v>
      </c>
      <c r="D25" s="54">
        <v>700000</v>
      </c>
      <c r="E25" s="54">
        <v>300000</v>
      </c>
      <c r="F25" s="60">
        <f t="shared" si="1"/>
        <v>556</v>
      </c>
      <c r="G25" s="59">
        <v>556</v>
      </c>
      <c r="H25" s="59"/>
      <c r="I25" s="66"/>
    </row>
    <row r="26" s="1" customFormat="1" ht="66" customHeight="1" spans="1:9">
      <c r="A26" s="55">
        <v>20</v>
      </c>
      <c r="B26" s="56" t="s">
        <v>38</v>
      </c>
      <c r="C26" s="56" t="s">
        <v>39</v>
      </c>
      <c r="D26" s="54">
        <v>700000</v>
      </c>
      <c r="E26" s="54">
        <v>300000</v>
      </c>
      <c r="F26" s="60">
        <f t="shared" si="1"/>
        <v>317</v>
      </c>
      <c r="G26" s="59">
        <v>317</v>
      </c>
      <c r="H26" s="59"/>
      <c r="I26" s="66"/>
    </row>
    <row r="27" s="1" customFormat="1" ht="66" customHeight="1" spans="1:9">
      <c r="A27" s="55">
        <v>21</v>
      </c>
      <c r="B27" s="56" t="s">
        <v>40</v>
      </c>
      <c r="C27" s="56" t="s">
        <v>27</v>
      </c>
      <c r="D27" s="54">
        <v>1000000</v>
      </c>
      <c r="E27" s="54"/>
      <c r="F27" s="60">
        <f t="shared" si="1"/>
        <v>88068.1899999999</v>
      </c>
      <c r="G27" s="59">
        <v>88068.1899999999</v>
      </c>
      <c r="H27" s="59"/>
      <c r="I27" s="66"/>
    </row>
    <row r="28" s="1" customFormat="1" ht="66" customHeight="1" spans="1:9">
      <c r="A28" s="55">
        <v>22</v>
      </c>
      <c r="B28" s="61" t="s">
        <v>41</v>
      </c>
      <c r="C28" s="56" t="s">
        <v>27</v>
      </c>
      <c r="D28" s="54">
        <v>260000</v>
      </c>
      <c r="E28" s="54"/>
      <c r="F28" s="60">
        <f t="shared" si="1"/>
        <v>460.71</v>
      </c>
      <c r="G28" s="59">
        <v>460.71</v>
      </c>
      <c r="H28" s="59"/>
      <c r="I28" s="66"/>
    </row>
    <row r="29" s="1" customFormat="1" ht="66" customHeight="1" spans="1:9">
      <c r="A29" s="55">
        <v>23</v>
      </c>
      <c r="B29" s="62"/>
      <c r="C29" s="56" t="s">
        <v>42</v>
      </c>
      <c r="D29" s="54">
        <v>260000</v>
      </c>
      <c r="E29" s="54"/>
      <c r="F29" s="60">
        <f t="shared" si="1"/>
        <v>79.32</v>
      </c>
      <c r="G29" s="59">
        <f>0.007932*10000</f>
        <v>79.32</v>
      </c>
      <c r="H29" s="59"/>
      <c r="I29" s="66"/>
    </row>
    <row r="30" s="1" customFormat="1" ht="66" customHeight="1" spans="1:9">
      <c r="A30" s="55">
        <v>24</v>
      </c>
      <c r="B30" s="62" t="s">
        <v>43</v>
      </c>
      <c r="C30" s="56" t="s">
        <v>20</v>
      </c>
      <c r="D30" s="54">
        <v>3700000</v>
      </c>
      <c r="E30" s="54"/>
      <c r="F30" s="60">
        <f t="shared" si="1"/>
        <v>200000</v>
      </c>
      <c r="G30" s="63">
        <v>200000</v>
      </c>
      <c r="H30" s="59"/>
      <c r="I30" s="66"/>
    </row>
    <row r="31" s="1" customFormat="1" ht="66" customHeight="1" spans="1:9">
      <c r="A31" s="55">
        <v>25</v>
      </c>
      <c r="B31" s="62" t="s">
        <v>44</v>
      </c>
      <c r="C31" s="56" t="s">
        <v>24</v>
      </c>
      <c r="D31" s="54">
        <v>7000000</v>
      </c>
      <c r="E31" s="54"/>
      <c r="F31" s="60">
        <f t="shared" si="1"/>
        <v>300000</v>
      </c>
      <c r="G31" s="63">
        <v>300000</v>
      </c>
      <c r="H31" s="59"/>
      <c r="I31" s="66"/>
    </row>
    <row r="32" s="1" customFormat="1" ht="66" customHeight="1" spans="1:9">
      <c r="A32" s="55">
        <v>26</v>
      </c>
      <c r="B32" s="56" t="s">
        <v>45</v>
      </c>
      <c r="C32" s="56" t="s">
        <v>29</v>
      </c>
      <c r="D32" s="54">
        <v>1500000</v>
      </c>
      <c r="E32" s="54"/>
      <c r="F32" s="60">
        <f t="shared" si="1"/>
        <v>30000</v>
      </c>
      <c r="G32" s="60">
        <v>30000</v>
      </c>
      <c r="H32" s="59"/>
      <c r="I32" s="66"/>
    </row>
    <row r="33" s="1" customFormat="1" ht="66" customHeight="1" spans="1:9">
      <c r="A33" s="55">
        <v>27</v>
      </c>
      <c r="B33" s="56" t="s">
        <v>46</v>
      </c>
      <c r="C33" s="56" t="s">
        <v>29</v>
      </c>
      <c r="D33" s="54">
        <v>4500000</v>
      </c>
      <c r="E33" s="54"/>
      <c r="F33" s="60">
        <f t="shared" si="1"/>
        <v>606000</v>
      </c>
      <c r="G33" s="60">
        <v>606000</v>
      </c>
      <c r="H33" s="59"/>
      <c r="I33" s="66"/>
    </row>
    <row r="34" s="1" customFormat="1" ht="66" customHeight="1" spans="1:9">
      <c r="A34" s="55">
        <v>28</v>
      </c>
      <c r="B34" s="56" t="s">
        <v>47</v>
      </c>
      <c r="C34" s="56" t="s">
        <v>29</v>
      </c>
      <c r="D34" s="54"/>
      <c r="E34" s="54">
        <v>4500000</v>
      </c>
      <c r="F34" s="60">
        <f t="shared" si="1"/>
        <v>450000</v>
      </c>
      <c r="G34" s="60"/>
      <c r="H34" s="59">
        <v>450000</v>
      </c>
      <c r="I34" s="66"/>
    </row>
  </sheetData>
  <mergeCells count="9">
    <mergeCell ref="D4:E4"/>
    <mergeCell ref="F4:H4"/>
    <mergeCell ref="A6:C6"/>
    <mergeCell ref="A4:A5"/>
    <mergeCell ref="B4:B5"/>
    <mergeCell ref="B28:B29"/>
    <mergeCell ref="C4:C5"/>
    <mergeCell ref="I4:I5"/>
    <mergeCell ref="A2:I3"/>
  </mergeCells>
  <pageMargins left="0.751388888888889" right="0.751388888888889" top="0.66875" bottom="0.708333333333333" header="0.5" footer="0.5"/>
  <pageSetup paperSize="9" scale="6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topLeftCell="B1" workbookViewId="0">
      <selection activeCell="A2" sqref="$A1:$XFD1048576"/>
    </sheetView>
  </sheetViews>
  <sheetFormatPr defaultColWidth="27.25" defaultRowHeight="13.5" outlineLevelCol="7"/>
  <cols>
    <col min="1" max="1" width="11.125" style="17" customWidth="1"/>
    <col min="2" max="2" width="34.5" style="17" customWidth="1"/>
    <col min="3" max="3" width="61.625" style="17" customWidth="1"/>
    <col min="4" max="4" width="22.625" style="17" customWidth="1"/>
    <col min="5" max="5" width="24" style="17" customWidth="1"/>
    <col min="6" max="6" width="28" style="17" customWidth="1"/>
    <col min="7" max="7" width="32.25" style="17" customWidth="1"/>
    <col min="8" max="8" width="17.375" style="17" customWidth="1"/>
    <col min="9" max="9" width="18.125" style="17" customWidth="1"/>
    <col min="10" max="10" width="14" style="17" customWidth="1"/>
    <col min="11" max="16383" width="27.25" style="17" customWidth="1"/>
    <col min="16384" max="16384" width="27.25" style="17"/>
  </cols>
  <sheetData>
    <row r="1" s="17" customFormat="1" ht="23" customHeight="1" spans="1:1">
      <c r="A1" s="18" t="s">
        <v>48</v>
      </c>
    </row>
    <row r="2" s="17" customFormat="1" spans="1:8">
      <c r="A2" s="19" t="s">
        <v>49</v>
      </c>
      <c r="B2" s="20"/>
      <c r="C2" s="20"/>
      <c r="D2" s="20"/>
      <c r="E2" s="20"/>
      <c r="F2" s="20"/>
      <c r="G2" s="20"/>
      <c r="H2" s="20"/>
    </row>
    <row r="3" s="17" customFormat="1" ht="54" customHeight="1" spans="1:8">
      <c r="A3" s="20"/>
      <c r="B3" s="20"/>
      <c r="C3" s="20"/>
      <c r="D3" s="20"/>
      <c r="E3" s="20"/>
      <c r="F3" s="20"/>
      <c r="G3" s="20"/>
      <c r="H3" s="20"/>
    </row>
    <row r="4" s="17" customFormat="1" ht="45" customHeight="1" spans="1:8">
      <c r="A4" s="21" t="s">
        <v>2</v>
      </c>
      <c r="B4" s="22" t="s">
        <v>3</v>
      </c>
      <c r="C4" s="22" t="s">
        <v>50</v>
      </c>
      <c r="D4" s="23" t="s">
        <v>51</v>
      </c>
      <c r="E4" s="22" t="s">
        <v>52</v>
      </c>
      <c r="F4" s="22"/>
      <c r="G4" s="22"/>
      <c r="H4" s="22" t="s">
        <v>7</v>
      </c>
    </row>
    <row r="5" s="17" customFormat="1" ht="31" customHeight="1" spans="1:8">
      <c r="A5" s="21"/>
      <c r="B5" s="22"/>
      <c r="C5" s="22"/>
      <c r="D5" s="24"/>
      <c r="E5" s="22" t="s">
        <v>10</v>
      </c>
      <c r="F5" s="22" t="s">
        <v>8</v>
      </c>
      <c r="G5" s="22" t="s">
        <v>9</v>
      </c>
      <c r="H5" s="22"/>
    </row>
    <row r="6" s="17" customFormat="1" ht="31" customHeight="1" spans="1:8">
      <c r="A6" s="21"/>
      <c r="B6" s="22"/>
      <c r="C6" s="22"/>
      <c r="D6" s="25"/>
      <c r="E6" s="22"/>
      <c r="F6" s="22"/>
      <c r="G6" s="22"/>
      <c r="H6" s="22"/>
    </row>
    <row r="7" s="17" customFormat="1" ht="34" customHeight="1" spans="1:8">
      <c r="A7" s="26" t="s">
        <v>10</v>
      </c>
      <c r="B7" s="27"/>
      <c r="C7" s="22"/>
      <c r="D7" s="22"/>
      <c r="E7" s="28">
        <f>F7+G7</f>
        <v>4866751.21</v>
      </c>
      <c r="F7" s="29">
        <f>SUM(F8:F15)</f>
        <v>3977712.91</v>
      </c>
      <c r="G7" s="29">
        <f>SUM(G8:G15)</f>
        <v>889038.3</v>
      </c>
      <c r="H7" s="22"/>
    </row>
    <row r="8" s="17" customFormat="1" ht="65" customHeight="1" spans="1:8">
      <c r="A8" s="30">
        <v>1</v>
      </c>
      <c r="B8" s="31" t="s">
        <v>30</v>
      </c>
      <c r="C8" s="32" t="s">
        <v>53</v>
      </c>
      <c r="D8" s="33" t="s">
        <v>14</v>
      </c>
      <c r="E8" s="28">
        <f>F8+G8</f>
        <v>330167</v>
      </c>
      <c r="F8" s="34">
        <f>323167+7000</f>
        <v>330167</v>
      </c>
      <c r="G8" s="29"/>
      <c r="H8" s="33"/>
    </row>
    <row r="9" s="17" customFormat="1" ht="165" customHeight="1" spans="1:8">
      <c r="A9" s="30">
        <v>2</v>
      </c>
      <c r="B9" s="31" t="s">
        <v>54</v>
      </c>
      <c r="C9" s="32" t="s">
        <v>55</v>
      </c>
      <c r="D9" s="33" t="s">
        <v>34</v>
      </c>
      <c r="E9" s="28">
        <f t="shared" ref="E9:E15" si="0">F9+G9</f>
        <v>772000</v>
      </c>
      <c r="F9" s="35">
        <v>734000</v>
      </c>
      <c r="G9" s="36">
        <v>38000</v>
      </c>
      <c r="H9" s="33"/>
    </row>
    <row r="10" s="17" customFormat="1" ht="92" customHeight="1" spans="1:8">
      <c r="A10" s="30">
        <v>3</v>
      </c>
      <c r="B10" s="31" t="s">
        <v>56</v>
      </c>
      <c r="C10" s="32" t="s">
        <v>57</v>
      </c>
      <c r="D10" s="33" t="s">
        <v>34</v>
      </c>
      <c r="E10" s="28">
        <f t="shared" si="0"/>
        <v>434200</v>
      </c>
      <c r="F10" s="35">
        <f>252200+149500</f>
        <v>401700</v>
      </c>
      <c r="G10" s="29">
        <v>32500</v>
      </c>
      <c r="H10" s="33"/>
    </row>
    <row r="11" s="17" customFormat="1" ht="63" customHeight="1" spans="1:8">
      <c r="A11" s="30">
        <v>4</v>
      </c>
      <c r="B11" s="31" t="s">
        <v>58</v>
      </c>
      <c r="C11" s="32" t="s">
        <v>59</v>
      </c>
      <c r="D11" s="33" t="s">
        <v>60</v>
      </c>
      <c r="E11" s="28">
        <f t="shared" si="0"/>
        <v>975000</v>
      </c>
      <c r="F11" s="35">
        <v>615000</v>
      </c>
      <c r="G11" s="36">
        <v>360000</v>
      </c>
      <c r="H11" s="33"/>
    </row>
    <row r="12" s="17" customFormat="1" ht="146" customHeight="1" spans="1:8">
      <c r="A12" s="30">
        <v>5</v>
      </c>
      <c r="B12" s="37" t="s">
        <v>61</v>
      </c>
      <c r="C12" s="38" t="s">
        <v>62</v>
      </c>
      <c r="D12" s="33" t="s">
        <v>63</v>
      </c>
      <c r="E12" s="28">
        <f t="shared" si="0"/>
        <v>334916.3</v>
      </c>
      <c r="F12" s="35">
        <v>334916.3</v>
      </c>
      <c r="G12" s="39"/>
      <c r="H12" s="33"/>
    </row>
    <row r="13" s="17" customFormat="1" ht="180" customHeight="1" spans="1:8">
      <c r="A13" s="30">
        <v>6</v>
      </c>
      <c r="B13" s="37" t="s">
        <v>64</v>
      </c>
      <c r="C13" s="32" t="s">
        <v>65</v>
      </c>
      <c r="D13" s="33" t="s">
        <v>63</v>
      </c>
      <c r="E13" s="28">
        <f t="shared" si="0"/>
        <v>235400</v>
      </c>
      <c r="F13" s="35">
        <f>235400</f>
        <v>235400</v>
      </c>
      <c r="G13" s="39"/>
      <c r="H13" s="33"/>
    </row>
    <row r="14" s="17" customFormat="1" ht="58" customHeight="1" spans="1:8">
      <c r="A14" s="30">
        <v>7</v>
      </c>
      <c r="B14" s="31" t="s">
        <v>66</v>
      </c>
      <c r="C14" s="32" t="s">
        <v>67</v>
      </c>
      <c r="D14" s="33" t="s">
        <v>68</v>
      </c>
      <c r="E14" s="28">
        <f t="shared" si="0"/>
        <v>100038.3</v>
      </c>
      <c r="F14" s="35"/>
      <c r="G14" s="35">
        <f>100000+38.3</f>
        <v>100038.3</v>
      </c>
      <c r="H14" s="33"/>
    </row>
    <row r="15" s="17" customFormat="1" ht="72" customHeight="1" spans="1:8">
      <c r="A15" s="30">
        <v>8</v>
      </c>
      <c r="B15" s="31" t="s">
        <v>69</v>
      </c>
      <c r="C15" s="32" t="s">
        <v>70</v>
      </c>
      <c r="D15" s="33" t="s">
        <v>32</v>
      </c>
      <c r="E15" s="28">
        <f t="shared" si="0"/>
        <v>1685029.61</v>
      </c>
      <c r="F15" s="35">
        <v>1326529.61</v>
      </c>
      <c r="G15" s="29">
        <v>358500</v>
      </c>
      <c r="H15" s="33"/>
    </row>
    <row r="17" s="17" customFormat="1" spans="6:7">
      <c r="F17" s="40"/>
      <c r="G17" s="40"/>
    </row>
  </sheetData>
  <mergeCells count="11">
    <mergeCell ref="E4:G4"/>
    <mergeCell ref="A7:B7"/>
    <mergeCell ref="A4:A6"/>
    <mergeCell ref="B4:B6"/>
    <mergeCell ref="C4:C6"/>
    <mergeCell ref="D4:D6"/>
    <mergeCell ref="E5:E6"/>
    <mergeCell ref="F5:F6"/>
    <mergeCell ref="G5:G6"/>
    <mergeCell ref="H4:H6"/>
    <mergeCell ref="A2:H3"/>
  </mergeCells>
  <pageMargins left="0.432638888888889" right="0.275" top="0.550694444444444" bottom="0.590277777777778" header="0.275" footer="0.5"/>
  <pageSetup paperSize="9" scale="61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topLeftCell="A6" workbookViewId="0">
      <selection activeCell="D6" sqref="D6"/>
    </sheetView>
  </sheetViews>
  <sheetFormatPr defaultColWidth="9" defaultRowHeight="13.5" outlineLevelCol="4"/>
  <cols>
    <col min="1" max="1" width="10.25" style="1" customWidth="1"/>
    <col min="2" max="2" width="28.375" style="1" customWidth="1"/>
    <col min="3" max="4" width="31.625" style="1" customWidth="1"/>
    <col min="5" max="5" width="14.625" style="1" customWidth="1"/>
    <col min="6" max="16384" width="9" style="1"/>
  </cols>
  <sheetData>
    <row r="1" s="1" customFormat="1" ht="21" customHeight="1" spans="1:1">
      <c r="A1" s="2" t="s">
        <v>71</v>
      </c>
    </row>
    <row r="2" s="1" customFormat="1" ht="79" customHeight="1" spans="1:5">
      <c r="A2" s="3" t="s">
        <v>72</v>
      </c>
      <c r="B2" s="4"/>
      <c r="C2" s="4"/>
      <c r="D2" s="4"/>
      <c r="E2" s="4"/>
    </row>
    <row r="3" s="1" customFormat="1" ht="30" customHeight="1" spans="1:5">
      <c r="A3" s="5" t="s">
        <v>2</v>
      </c>
      <c r="B3" s="5" t="s">
        <v>73</v>
      </c>
      <c r="C3" s="5" t="s">
        <v>74</v>
      </c>
      <c r="D3" s="5" t="s">
        <v>75</v>
      </c>
      <c r="E3" s="6" t="s">
        <v>76</v>
      </c>
    </row>
    <row r="4" s="1" customFormat="1" ht="30" customHeight="1" spans="1:5">
      <c r="A4" s="5"/>
      <c r="B4" s="5"/>
      <c r="C4" s="5"/>
      <c r="D4" s="5"/>
      <c r="E4" s="7"/>
    </row>
    <row r="5" s="1" customFormat="1" ht="30" customHeight="1" spans="1:5">
      <c r="A5" s="5"/>
      <c r="B5" s="5"/>
      <c r="C5" s="5"/>
      <c r="D5" s="5"/>
      <c r="E5" s="8"/>
    </row>
    <row r="6" s="1" customFormat="1" ht="45" customHeight="1" spans="1:5">
      <c r="A6" s="9" t="s">
        <v>10</v>
      </c>
      <c r="B6" s="10"/>
      <c r="C6" s="10">
        <f>C7+C8+C9+C10+C11+C12+C13+C14</f>
        <v>65</v>
      </c>
      <c r="D6" s="10">
        <f>D7+D8+D9+D10+D11+D12+D13+D14</f>
        <v>97.5</v>
      </c>
      <c r="E6" s="11"/>
    </row>
    <row r="7" s="1" customFormat="1" ht="71" customHeight="1" spans="1:5">
      <c r="A7" s="12">
        <v>1</v>
      </c>
      <c r="B7" s="13" t="s">
        <v>77</v>
      </c>
      <c r="C7" s="13">
        <v>6</v>
      </c>
      <c r="D7" s="14">
        <f>C7*1.5</f>
        <v>9</v>
      </c>
      <c r="E7" s="15"/>
    </row>
    <row r="8" s="1" customFormat="1" ht="56" customHeight="1" spans="1:5">
      <c r="A8" s="12">
        <v>2</v>
      </c>
      <c r="B8" s="13" t="s">
        <v>78</v>
      </c>
      <c r="C8" s="13">
        <v>5</v>
      </c>
      <c r="D8" s="14">
        <f t="shared" ref="D8:D14" si="0">C8*1.5</f>
        <v>7.5</v>
      </c>
      <c r="E8" s="16"/>
    </row>
    <row r="9" s="1" customFormat="1" ht="56" customHeight="1" spans="1:5">
      <c r="A9" s="12">
        <v>3</v>
      </c>
      <c r="B9" s="13" t="s">
        <v>79</v>
      </c>
      <c r="C9" s="13">
        <v>7</v>
      </c>
      <c r="D9" s="14">
        <f t="shared" si="0"/>
        <v>10.5</v>
      </c>
      <c r="E9" s="16"/>
    </row>
    <row r="10" s="1" customFormat="1" ht="56" customHeight="1" spans="1:5">
      <c r="A10" s="12">
        <v>4</v>
      </c>
      <c r="B10" s="13" t="s">
        <v>80</v>
      </c>
      <c r="C10" s="13">
        <v>9</v>
      </c>
      <c r="D10" s="14">
        <f t="shared" si="0"/>
        <v>13.5</v>
      </c>
      <c r="E10" s="16"/>
    </row>
    <row r="11" s="1" customFormat="1" ht="56" customHeight="1" spans="1:5">
      <c r="A11" s="12">
        <v>5</v>
      </c>
      <c r="B11" s="13" t="s">
        <v>81</v>
      </c>
      <c r="C11" s="13">
        <v>25</v>
      </c>
      <c r="D11" s="14">
        <f t="shared" si="0"/>
        <v>37.5</v>
      </c>
      <c r="E11" s="16"/>
    </row>
    <row r="12" s="1" customFormat="1" ht="56" customHeight="1" spans="1:5">
      <c r="A12" s="12">
        <v>6</v>
      </c>
      <c r="B12" s="13" t="s">
        <v>82</v>
      </c>
      <c r="C12" s="13">
        <v>8</v>
      </c>
      <c r="D12" s="14">
        <f t="shared" si="0"/>
        <v>12</v>
      </c>
      <c r="E12" s="16"/>
    </row>
    <row r="13" s="1" customFormat="1" ht="56" customHeight="1" spans="1:5">
      <c r="A13" s="12">
        <v>7</v>
      </c>
      <c r="B13" s="13" t="s">
        <v>83</v>
      </c>
      <c r="C13" s="13">
        <v>3</v>
      </c>
      <c r="D13" s="14">
        <f t="shared" si="0"/>
        <v>4.5</v>
      </c>
      <c r="E13" s="16"/>
    </row>
    <row r="14" s="1" customFormat="1" ht="56" customHeight="1" spans="1:5">
      <c r="A14" s="12">
        <v>8</v>
      </c>
      <c r="B14" s="13" t="s">
        <v>84</v>
      </c>
      <c r="C14" s="13">
        <v>2</v>
      </c>
      <c r="D14" s="14">
        <f t="shared" si="0"/>
        <v>3</v>
      </c>
      <c r="E14" s="16"/>
    </row>
  </sheetData>
  <mergeCells count="7">
    <mergeCell ref="A2:E2"/>
    <mergeCell ref="A6:B6"/>
    <mergeCell ref="A3:A5"/>
    <mergeCell ref="B3:B5"/>
    <mergeCell ref="C3:C5"/>
    <mergeCell ref="D3:D5"/>
    <mergeCell ref="E3:E5"/>
  </mergeCell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收回资金</vt:lpstr>
      <vt:lpstr>调整资金</vt:lpstr>
      <vt:lpstr>监测对象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哈哈</cp:lastModifiedBy>
  <dcterms:created xsi:type="dcterms:W3CDTF">2024-09-24T07:29:00Z</dcterms:created>
  <dcterms:modified xsi:type="dcterms:W3CDTF">2024-12-06T08:57:51Z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3B26556E668A42549433FB26F299FFE1_11</vt:lpwstr>
  </property>
  <property fmtid="{D5CDD505-2E9C-101B-9397-08002B2CF9AE}" pid="3" name="KSOProductBuildVer">
    <vt:lpwstr>2052-12.1.0.18912</vt:lpwstr>
  </property>
</Properties>
</file>