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 tabRatio="930" firstSheet="4" activeTab="9"/>
  </bookViews>
  <sheets>
    <sheet name="银行存款收支" sheetId="15" state="hidden" r:id="rId1"/>
    <sheet name="现金" sheetId="27" state="hidden" r:id="rId2"/>
    <sheet name="附表1--资金来源" sheetId="22" r:id="rId3"/>
    <sheet name="附表2--借款发放收回表 " sheetId="25" r:id="rId4"/>
    <sheet name="附表3--收入明细表" sheetId="23" r:id="rId5"/>
    <sheet name="附表4--收益分配表 " sheetId="24" r:id="rId6"/>
    <sheet name="附表5--支出明细表 " sheetId="26" r:id="rId7"/>
    <sheet name="附表6--结余明细表  " sheetId="28" r:id="rId8"/>
    <sheet name="附表7-资金结存明细表" sheetId="29" r:id="rId9"/>
    <sheet name="附表8-净收益结存表" sheetId="30" r:id="rId10"/>
  </sheets>
  <definedNames>
    <definedName name="_xlnm._FilterDatabase" localSheetId="8" hidden="1">'附表7-资金结存明细表'!$A$5:$J$117</definedName>
    <definedName name="_xlnm.Print_Area" localSheetId="5">'附表4--收益分配表 '!$A$1:$H$13</definedName>
    <definedName name="_xlnm.Print_Titles" localSheetId="8">'附表7-资金结存明细表'!$4:$5</definedName>
    <definedName name="_xlnm.Print_Titles" localSheetId="9">'附表8-净收益结存表'!$4:$4</definedName>
    <definedName name="_xlnm.Print_Area" localSheetId="9">'附表8-净收益结存表'!$A$1:$H$115</definedName>
    <definedName name="_xlnm.Print_Area" localSheetId="8">'附表7-资金结存明细表'!$A$1:$H$116</definedName>
    <definedName name="_xlnm.Print_Area" localSheetId="7">'附表6--结余明细表  '!$A$1:$K$26</definedName>
    <definedName name="_xlnm.Print_Area" localSheetId="6">'附表5--支出明细表 '!$A$1:$J$13</definedName>
    <definedName name="_xlnm.Print_Area" localSheetId="4">'附表3--收入明细表'!$A$1:$G$13</definedName>
    <definedName name="_xlnm.Print_Area" localSheetId="3">'附表2--借款发放收回表 '!$A$1:$E$13</definedName>
    <definedName name="_xlnm.Print_Area" localSheetId="2">'附表1--资金来源'!$A$1:$H$14</definedName>
  </definedNames>
  <calcPr calcId="144525"/>
</workbook>
</file>

<file path=xl/sharedStrings.xml><?xml version="1.0" encoding="utf-8"?>
<sst xmlns="http://schemas.openxmlformats.org/spreadsheetml/2006/main" count="549" uniqueCount="231">
  <si>
    <t>盐池县麻黄山乡互助资金收支统计表</t>
  </si>
  <si>
    <t>村名：麻黄山乡麻黄山村</t>
  </si>
  <si>
    <t>年度</t>
  </si>
  <si>
    <t>月份</t>
  </si>
  <si>
    <t>凭证号</t>
  </si>
  <si>
    <t>摘要</t>
  </si>
  <si>
    <t>收入</t>
  </si>
  <si>
    <t>支出</t>
  </si>
  <si>
    <t>期末金额</t>
  </si>
  <si>
    <t>收扶贫办拨入互助资金</t>
  </si>
  <si>
    <t>收社员入股</t>
  </si>
  <si>
    <t>收银行存款利息</t>
  </si>
  <si>
    <t>支人员工资</t>
  </si>
  <si>
    <t>发放社员借款</t>
  </si>
  <si>
    <t>支银行手续费</t>
  </si>
  <si>
    <t>退扶贫办双到资金</t>
  </si>
  <si>
    <t>收回借款本息</t>
  </si>
  <si>
    <t>支社员保险</t>
  </si>
  <si>
    <t>年   度   合   计</t>
  </si>
  <si>
    <t>社员退股</t>
  </si>
  <si>
    <t>退多交社员保险</t>
  </si>
  <si>
    <t>支管理费用</t>
  </si>
  <si>
    <t>支审计费</t>
  </si>
  <si>
    <t>退2017年多收占用费</t>
  </si>
  <si>
    <t>支办公用品</t>
  </si>
  <si>
    <t>支2020年人员工资</t>
  </si>
  <si>
    <t>购置电脑</t>
  </si>
  <si>
    <t>支2021年人员工资</t>
  </si>
  <si>
    <t>收保险公司赔款</t>
  </si>
  <si>
    <t>支注销登报费</t>
  </si>
  <si>
    <t>总         计</t>
  </si>
  <si>
    <t>期初余额</t>
  </si>
  <si>
    <t>提现</t>
  </si>
  <si>
    <t>年  度  合   计</t>
  </si>
  <si>
    <t>汇总表1</t>
  </si>
  <si>
    <t>盐池县互助资金来源明细表（全县汇总）</t>
  </si>
  <si>
    <t>单位：元</t>
  </si>
  <si>
    <t>序号</t>
  </si>
  <si>
    <t>乡镇名称</t>
  </si>
  <si>
    <t>财政投入资金</t>
  </si>
  <si>
    <t>其他单位资金</t>
  </si>
  <si>
    <t>社员入股资金</t>
  </si>
  <si>
    <t>投资总额</t>
  </si>
  <si>
    <t>社员入股</t>
  </si>
  <si>
    <t>社员投资余额</t>
  </si>
  <si>
    <t>花马池镇</t>
  </si>
  <si>
    <t>高沙窝镇</t>
  </si>
  <si>
    <t>惠安堡镇</t>
  </si>
  <si>
    <t>大水坑镇</t>
  </si>
  <si>
    <t>冯记沟乡</t>
  </si>
  <si>
    <t>青山乡</t>
  </si>
  <si>
    <t>王乐井乡</t>
  </si>
  <si>
    <t>麻黄山乡</t>
  </si>
  <si>
    <t>全县合计</t>
  </si>
  <si>
    <t>汇总表2</t>
  </si>
  <si>
    <t>盐池县互助资金借款发放收回明细表（全县汇总）</t>
  </si>
  <si>
    <t>发放借款金额</t>
  </si>
  <si>
    <t>收回借款金额</t>
  </si>
  <si>
    <t>年末借款余额</t>
  </si>
  <si>
    <t>汇总表3</t>
  </si>
  <si>
    <t>盐池县互助资金收入明细表（全县汇总）</t>
  </si>
  <si>
    <t>借款利息收入</t>
  </si>
  <si>
    <t>存款利息收入</t>
  </si>
  <si>
    <t>其他收入</t>
  </si>
  <si>
    <t>信息化建设费</t>
  </si>
  <si>
    <t>收入总额</t>
  </si>
  <si>
    <t>汇总表4</t>
  </si>
  <si>
    <t>盐池县互助资金借款收益分配明细表（全县汇总）</t>
  </si>
  <si>
    <t>公积金</t>
  </si>
  <si>
    <t>公益金</t>
  </si>
  <si>
    <t>风险准备金</t>
  </si>
  <si>
    <t>农户分红</t>
  </si>
  <si>
    <t>运行经费</t>
  </si>
  <si>
    <t>汇总表5</t>
  </si>
  <si>
    <t>盐池县互助资金支出明细表（全县汇总）</t>
  </si>
  <si>
    <t>发放社员分红</t>
  </si>
  <si>
    <t>上交风险准备金</t>
  </si>
  <si>
    <t>公益金支出</t>
  </si>
  <si>
    <t>运行费用</t>
  </si>
  <si>
    <t>转集体经济收益</t>
  </si>
  <si>
    <t>固定资产折旧</t>
  </si>
  <si>
    <t>支出总额</t>
  </si>
  <si>
    <t>汇总表6</t>
  </si>
  <si>
    <t>盐池县互助资金结余明细表（全县汇总）</t>
  </si>
  <si>
    <t>项   目</t>
  </si>
  <si>
    <t>全县汇总</t>
  </si>
  <si>
    <t>一</t>
  </si>
  <si>
    <t>资产总额</t>
  </si>
  <si>
    <t>银行存款</t>
  </si>
  <si>
    <t>应收账款</t>
  </si>
  <si>
    <t>固定资产净值</t>
  </si>
  <si>
    <t>（1）</t>
  </si>
  <si>
    <t xml:space="preserve">  固定资产原值</t>
  </si>
  <si>
    <t>（2）</t>
  </si>
  <si>
    <t xml:space="preserve">  固定资产折旧</t>
  </si>
  <si>
    <t>其他应收款</t>
  </si>
  <si>
    <t>二</t>
  </si>
  <si>
    <t>负债</t>
  </si>
  <si>
    <t>集体资本</t>
  </si>
  <si>
    <t>社员资本</t>
  </si>
  <si>
    <t>应付账款</t>
  </si>
  <si>
    <t xml:space="preserve">  挂账双到资金</t>
  </si>
  <si>
    <t xml:space="preserve">  应退未退利息</t>
  </si>
  <si>
    <t>（3）</t>
  </si>
  <si>
    <t xml:space="preserve">  垫付款项</t>
  </si>
  <si>
    <t>（4）</t>
  </si>
  <si>
    <t xml:space="preserve">  平台建设费</t>
  </si>
  <si>
    <t>三</t>
  </si>
  <si>
    <t>净收益结余</t>
  </si>
  <si>
    <t>非限定性净资产</t>
  </si>
  <si>
    <t>运行结余</t>
  </si>
  <si>
    <t>二道沟村-700000</t>
  </si>
  <si>
    <t>李伏渠村42200</t>
  </si>
  <si>
    <t>汇总表7</t>
  </si>
  <si>
    <t>盐池县互助资金资金结存明细表（全县汇总）</t>
  </si>
  <si>
    <t>乡镇村</t>
  </si>
  <si>
    <t>互助资金</t>
  </si>
  <si>
    <t>应退还资金</t>
  </si>
  <si>
    <t>逾期借款</t>
  </si>
  <si>
    <t>财政拨款资金</t>
  </si>
  <si>
    <t>双到资金</t>
  </si>
  <si>
    <t>东塘村</t>
  </si>
  <si>
    <t>郭记沟村</t>
  </si>
  <si>
    <t>李记沟村</t>
  </si>
  <si>
    <t>冒寨子村</t>
  </si>
  <si>
    <t>沙边子村</t>
  </si>
  <si>
    <t>苏步井村</t>
  </si>
  <si>
    <t>八岔梁村</t>
  </si>
  <si>
    <t>田记掌村</t>
  </si>
  <si>
    <t>南苑新村</t>
  </si>
  <si>
    <t>李华台村</t>
  </si>
  <si>
    <t>长城村</t>
  </si>
  <si>
    <t>皖记沟村</t>
  </si>
  <si>
    <t>佟记圈村</t>
  </si>
  <si>
    <t>四墩子村</t>
  </si>
  <si>
    <t>盈德村</t>
  </si>
  <si>
    <t>硝池子村</t>
  </si>
  <si>
    <t>裕兴村</t>
  </si>
  <si>
    <t>高利乌素村</t>
  </si>
  <si>
    <t>柳扬堡村</t>
  </si>
  <si>
    <t>芨芨沟村</t>
  </si>
  <si>
    <t>红沟梁村</t>
  </si>
  <si>
    <t>沟沿村</t>
  </si>
  <si>
    <t>惠泽村</t>
  </si>
  <si>
    <t>北塘村</t>
  </si>
  <si>
    <t>李庄子村</t>
  </si>
  <si>
    <t>长流墩村</t>
  </si>
  <si>
    <t>高沙窝村</t>
  </si>
  <si>
    <t>大疙瘩村</t>
  </si>
  <si>
    <t>南梁村</t>
  </si>
  <si>
    <t>营西村</t>
  </si>
  <si>
    <t>二步坑村</t>
  </si>
  <si>
    <t>宝塔村</t>
  </si>
  <si>
    <t>施记圈村</t>
  </si>
  <si>
    <t>萌城村</t>
  </si>
  <si>
    <t>老盐池村</t>
  </si>
  <si>
    <t>杏树梁村</t>
  </si>
  <si>
    <t>杨儿庄村</t>
  </si>
  <si>
    <t>麦草掌村</t>
  </si>
  <si>
    <t>狼布掌村</t>
  </si>
  <si>
    <t>四股泉村</t>
  </si>
  <si>
    <t>惠苑村</t>
  </si>
  <si>
    <t>隰宁堡村</t>
  </si>
  <si>
    <t>林记口子村</t>
  </si>
  <si>
    <t>惠安堡村</t>
  </si>
  <si>
    <t>杜记沟村</t>
  </si>
  <si>
    <t>大坝村</t>
  </si>
  <si>
    <t>四</t>
  </si>
  <si>
    <t>摆宴井村</t>
  </si>
  <si>
    <t>东风村</t>
  </si>
  <si>
    <t>二道沟村</t>
  </si>
  <si>
    <t>红井子村</t>
  </si>
  <si>
    <t>李伏渠村</t>
  </si>
  <si>
    <t>柳条井村</t>
  </si>
  <si>
    <t>马坊村</t>
  </si>
  <si>
    <t>沙草湾村</t>
  </si>
  <si>
    <t>宋堡子村</t>
  </si>
  <si>
    <t>王新庄村</t>
  </si>
  <si>
    <t>向阳村</t>
  </si>
  <si>
    <t>新建村</t>
  </si>
  <si>
    <t>新桥村</t>
  </si>
  <si>
    <t>新权井村</t>
  </si>
  <si>
    <t>五</t>
  </si>
  <si>
    <t>冯记沟村</t>
  </si>
  <si>
    <t>丁记掌村</t>
  </si>
  <si>
    <t>暴记春村</t>
  </si>
  <si>
    <t>回六庄村</t>
  </si>
  <si>
    <t>马儿庄村</t>
  </si>
  <si>
    <t>平台村</t>
  </si>
  <si>
    <t>汪水塘村</t>
  </si>
  <si>
    <t>雨强村</t>
  </si>
  <si>
    <t>六</t>
  </si>
  <si>
    <t>青山村</t>
  </si>
  <si>
    <t>猫头梁村</t>
  </si>
  <si>
    <t>郝记台村</t>
  </si>
  <si>
    <t>营盘台村</t>
  </si>
  <si>
    <t>月儿泉村</t>
  </si>
  <si>
    <t>古峰庄村</t>
  </si>
  <si>
    <t>旺四滩村</t>
  </si>
  <si>
    <t>方山村</t>
  </si>
  <si>
    <t>七</t>
  </si>
  <si>
    <t>官滩村</t>
  </si>
  <si>
    <t>狼洞沟村</t>
  </si>
  <si>
    <t>刘四渠村</t>
  </si>
  <si>
    <t>牛记圈村</t>
  </si>
  <si>
    <t>石山子村</t>
  </si>
  <si>
    <t>双疙瘩村</t>
  </si>
  <si>
    <t>王乐井村</t>
  </si>
  <si>
    <t>鸦儿沟村</t>
  </si>
  <si>
    <t>郑家堡村</t>
  </si>
  <si>
    <t>边记洼村</t>
  </si>
  <si>
    <t>王吾岔村</t>
  </si>
  <si>
    <t>曾记畔村</t>
  </si>
  <si>
    <t>孙家楼村</t>
  </si>
  <si>
    <t>八</t>
  </si>
  <si>
    <t>麻黄山村</t>
  </si>
  <si>
    <t>何新庄村</t>
  </si>
  <si>
    <t>下高窑村</t>
  </si>
  <si>
    <t>黄羊岭村</t>
  </si>
  <si>
    <t>包塬村</t>
  </si>
  <si>
    <t>胶泥湾村</t>
  </si>
  <si>
    <t>沙崾岘村</t>
  </si>
  <si>
    <t>松记水村</t>
  </si>
  <si>
    <t>井滩子村</t>
  </si>
  <si>
    <t>管记掌村</t>
  </si>
  <si>
    <t>后洼村</t>
  </si>
  <si>
    <t>李塬畔村</t>
  </si>
  <si>
    <t>唐平庄村</t>
  </si>
  <si>
    <t>汇总表8</t>
  </si>
  <si>
    <t>盐池县互助资金净收益结存明细表（全县汇总）</t>
  </si>
  <si>
    <t>净收益合计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</si>
</sst>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3" fontId="0" fillId="0" borderId="1" xfId="0" applyNumberFormat="1" applyFont="1" applyBorder="1">
      <alignment vertical="center"/>
    </xf>
    <xf numFmtId="4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0" fillId="0" borderId="1" xfId="0" applyNumberFormat="1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/>
    </xf>
    <xf numFmtId="43" fontId="1" fillId="0" borderId="1" xfId="0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43" fontId="0" fillId="0" borderId="0" xfId="0" applyNumberFormat="1">
      <alignment vertical="center"/>
    </xf>
    <xf numFmtId="43" fontId="4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>
      <alignment vertical="center"/>
    </xf>
    <xf numFmtId="0" fontId="9" fillId="0" borderId="0" xfId="0" applyFont="1" applyAlignment="1">
      <alignment vertical="center"/>
    </xf>
    <xf numFmtId="176" fontId="0" fillId="0" borderId="0" xfId="0" applyNumberFormat="1">
      <alignment vertical="center"/>
    </xf>
    <xf numFmtId="0" fontId="9" fillId="0" borderId="0" xfId="0" applyFont="1" applyAlignment="1">
      <alignment horizontal="left" vertical="center"/>
    </xf>
    <xf numFmtId="43" fontId="0" fillId="0" borderId="1" xfId="0" applyNumberFormat="1" applyFont="1" applyFill="1" applyBorder="1" applyAlignment="1" applyProtection="1">
      <alignment horizontal="center" vertical="center"/>
      <protection locked="0"/>
    </xf>
    <xf numFmtId="43" fontId="0" fillId="0" borderId="0" xfId="0" applyNumberFormat="1" applyFont="1">
      <alignment vertical="center"/>
    </xf>
    <xf numFmtId="43" fontId="0" fillId="0" borderId="1" xfId="0" applyNumberFormat="1" applyFont="1" applyBorder="1" applyAlignment="1">
      <alignment horizontal="right" vertical="center"/>
    </xf>
    <xf numFmtId="43" fontId="0" fillId="0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0" fillId="0" borderId="1" xfId="0" applyNumberFormat="1" applyFill="1" applyBorder="1" applyAlignment="1" applyProtection="1">
      <alignment horizontal="center" vertical="center"/>
      <protection locked="0"/>
    </xf>
    <xf numFmtId="43" fontId="9" fillId="0" borderId="1" xfId="0" applyNumberFormat="1" applyFont="1" applyBorder="1">
      <alignment vertical="center"/>
    </xf>
    <xf numFmtId="43" fontId="0" fillId="0" borderId="1" xfId="0" applyNumberFormat="1" applyFill="1" applyBorder="1">
      <alignment vertical="center"/>
    </xf>
    <xf numFmtId="4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vertical="center"/>
    </xf>
    <xf numFmtId="43" fontId="9" fillId="0" borderId="1" xfId="0" applyNumberFormat="1" applyFont="1" applyFill="1" applyBorder="1">
      <alignment vertical="center"/>
    </xf>
    <xf numFmtId="43" fontId="9" fillId="0" borderId="1" xfId="0" applyNumberFormat="1" applyFont="1" applyFill="1" applyBorder="1" applyAlignment="1">
      <alignment vertical="center"/>
    </xf>
    <xf numFmtId="43" fontId="0" fillId="0" borderId="1" xfId="0" applyNumberFormat="1" applyBorder="1">
      <alignment vertical="center"/>
    </xf>
    <xf numFmtId="0" fontId="0" fillId="0" borderId="0" xfId="0" applyFont="1" applyAlignment="1">
      <alignment vertical="center"/>
    </xf>
    <xf numFmtId="43" fontId="1" fillId="0" borderId="1" xfId="0" applyNumberFormat="1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4" fontId="0" fillId="0" borderId="0" xfId="0" applyNumberFormat="1">
      <alignment vertical="center"/>
    </xf>
    <xf numFmtId="43" fontId="1" fillId="0" borderId="1" xfId="0" applyNumberFormat="1" applyFont="1" applyBorder="1" applyAlignment="1">
      <alignment horizontal="center" vertical="center"/>
    </xf>
    <xf numFmtId="43" fontId="0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0" fillId="0" borderId="0" xfId="0" applyNumberFormat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3" xfId="0" applyNumberFormat="1" applyFill="1" applyBorder="1">
      <alignment vertical="center"/>
    </xf>
    <xf numFmtId="43" fontId="1" fillId="0" borderId="3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>
      <alignment vertical="center"/>
    </xf>
    <xf numFmtId="43" fontId="0" fillId="0" borderId="3" xfId="0" applyNumberFormat="1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3"/>
  <sheetViews>
    <sheetView workbookViewId="0">
      <pane ySplit="3" topLeftCell="A112" activePane="bottomLeft" state="frozen"/>
      <selection/>
      <selection pane="bottomLeft" activeCell="G122" sqref="G122"/>
    </sheetView>
  </sheetViews>
  <sheetFormatPr defaultColWidth="8.89166666666667" defaultRowHeight="14.25" outlineLevelCol="7"/>
  <cols>
    <col min="1" max="1" width="8.89166666666667" style="14"/>
    <col min="2" max="2" width="8.89166666666667" style="3"/>
    <col min="3" max="3" width="10.225" style="3" customWidth="1"/>
    <col min="4" max="4" width="37.6666666666667" style="4" customWidth="1"/>
    <col min="5" max="5" width="18.775" customWidth="1"/>
    <col min="6" max="6" width="18.4416666666667" customWidth="1"/>
    <col min="7" max="7" width="17.7333333333333" customWidth="1"/>
    <col min="8" max="8" width="14.55" customWidth="1"/>
    <col min="9" max="9" width="10.2666666666667"/>
  </cols>
  <sheetData>
    <row r="1" ht="22.5" spans="1:7">
      <c r="A1" s="17" t="s">
        <v>0</v>
      </c>
      <c r="B1" s="17"/>
      <c r="C1" s="17"/>
      <c r="D1" s="66"/>
      <c r="E1" s="17"/>
      <c r="F1" s="17"/>
      <c r="G1" s="17"/>
    </row>
    <row r="2" spans="1:7">
      <c r="A2" s="19" t="s">
        <v>1</v>
      </c>
      <c r="B2" s="14"/>
      <c r="C2" s="14"/>
      <c r="D2" s="19"/>
      <c r="E2" s="59"/>
      <c r="F2" s="59"/>
      <c r="G2" s="59"/>
    </row>
    <row r="3" spans="1:7">
      <c r="A3" s="9" t="s">
        <v>2</v>
      </c>
      <c r="B3" s="67" t="s">
        <v>3</v>
      </c>
      <c r="C3" s="67" t="s">
        <v>4</v>
      </c>
      <c r="D3" s="67" t="s">
        <v>5</v>
      </c>
      <c r="E3" s="67" t="s">
        <v>6</v>
      </c>
      <c r="F3" s="81" t="s">
        <v>7</v>
      </c>
      <c r="G3" s="74" t="s">
        <v>8</v>
      </c>
    </row>
    <row r="4" customFormat="1" spans="1:7">
      <c r="A4" s="9"/>
      <c r="B4" s="67"/>
      <c r="C4" s="67"/>
      <c r="D4" s="67"/>
      <c r="E4" s="82"/>
      <c r="F4" s="83"/>
      <c r="G4" s="74">
        <v>216781.22</v>
      </c>
    </row>
    <row r="5" customFormat="1" spans="1:7">
      <c r="A5" s="9">
        <v>2017</v>
      </c>
      <c r="B5" s="67">
        <v>4</v>
      </c>
      <c r="C5" s="67">
        <v>1</v>
      </c>
      <c r="D5" s="68" t="s">
        <v>9</v>
      </c>
      <c r="E5" s="84">
        <v>300000</v>
      </c>
      <c r="F5" s="84"/>
      <c r="G5" s="74"/>
    </row>
    <row r="6" customFormat="1" spans="1:7">
      <c r="A6" s="9"/>
      <c r="B6" s="67">
        <v>5</v>
      </c>
      <c r="C6" s="67">
        <v>2</v>
      </c>
      <c r="D6" s="72" t="s">
        <v>10</v>
      </c>
      <c r="E6" s="84">
        <v>16000</v>
      </c>
      <c r="F6" s="84"/>
      <c r="G6" s="74"/>
    </row>
    <row r="7" customFormat="1" spans="1:7">
      <c r="A7" s="9"/>
      <c r="B7" s="67">
        <v>6</v>
      </c>
      <c r="C7" s="67">
        <v>3</v>
      </c>
      <c r="D7" s="72" t="s">
        <v>11</v>
      </c>
      <c r="E7" s="84">
        <v>474.61</v>
      </c>
      <c r="F7" s="84"/>
      <c r="G7" s="74"/>
    </row>
    <row r="8" customFormat="1" spans="1:7">
      <c r="A8" s="9"/>
      <c r="B8" s="67">
        <v>6</v>
      </c>
      <c r="C8" s="67">
        <v>4</v>
      </c>
      <c r="D8" s="72" t="s">
        <v>12</v>
      </c>
      <c r="E8" s="84"/>
      <c r="F8" s="84">
        <v>10000</v>
      </c>
      <c r="G8" s="74"/>
    </row>
    <row r="9" customFormat="1" spans="1:7">
      <c r="A9" s="9"/>
      <c r="B9" s="67">
        <v>6</v>
      </c>
      <c r="C9" s="67">
        <v>5</v>
      </c>
      <c r="D9" s="72" t="s">
        <v>13</v>
      </c>
      <c r="E9" s="84"/>
      <c r="F9" s="84">
        <v>160000</v>
      </c>
      <c r="G9" s="74"/>
    </row>
    <row r="10" customFormat="1" spans="1:7">
      <c r="A10" s="9"/>
      <c r="B10" s="67">
        <v>12</v>
      </c>
      <c r="C10" s="67">
        <v>6</v>
      </c>
      <c r="D10" s="78" t="s">
        <v>14</v>
      </c>
      <c r="E10" s="84"/>
      <c r="F10" s="84">
        <v>35</v>
      </c>
      <c r="G10" s="74"/>
    </row>
    <row r="11" customFormat="1" spans="1:7">
      <c r="A11" s="9"/>
      <c r="B11" s="67">
        <v>12</v>
      </c>
      <c r="C11" s="67">
        <v>7</v>
      </c>
      <c r="D11" s="78" t="s">
        <v>10</v>
      </c>
      <c r="E11" s="84">
        <v>6000</v>
      </c>
      <c r="F11" s="84"/>
      <c r="G11" s="74"/>
    </row>
    <row r="12" customFormat="1" spans="1:7">
      <c r="A12" s="9"/>
      <c r="B12" s="67">
        <v>12</v>
      </c>
      <c r="C12" s="67">
        <v>8</v>
      </c>
      <c r="D12" s="78" t="s">
        <v>13</v>
      </c>
      <c r="E12" s="84"/>
      <c r="F12" s="84">
        <v>60000</v>
      </c>
      <c r="G12" s="74"/>
    </row>
    <row r="13" customFormat="1" spans="1:7">
      <c r="A13" s="9"/>
      <c r="B13" s="67">
        <v>12</v>
      </c>
      <c r="C13" s="67">
        <v>9</v>
      </c>
      <c r="D13" s="78" t="s">
        <v>9</v>
      </c>
      <c r="E13" s="84">
        <v>100000</v>
      </c>
      <c r="F13" s="84"/>
      <c r="G13" s="74"/>
    </row>
    <row r="14" customFormat="1" spans="1:7">
      <c r="A14" s="9"/>
      <c r="B14" s="67">
        <v>12</v>
      </c>
      <c r="C14" s="67">
        <v>10</v>
      </c>
      <c r="D14" s="78" t="s">
        <v>15</v>
      </c>
      <c r="E14" s="84"/>
      <c r="F14" s="84">
        <v>80500</v>
      </c>
      <c r="G14" s="74"/>
    </row>
    <row r="15" customFormat="1" spans="1:7">
      <c r="A15" s="9"/>
      <c r="B15" s="67">
        <v>12</v>
      </c>
      <c r="C15" s="67">
        <v>11</v>
      </c>
      <c r="D15" s="78" t="s">
        <v>16</v>
      </c>
      <c r="E15" s="84">
        <v>1645980</v>
      </c>
      <c r="F15" s="84"/>
      <c r="G15" s="74"/>
    </row>
    <row r="16" customFormat="1" spans="1:7">
      <c r="A16" s="9"/>
      <c r="B16" s="67">
        <v>12</v>
      </c>
      <c r="C16" s="67">
        <v>12</v>
      </c>
      <c r="D16" s="78" t="s">
        <v>10</v>
      </c>
      <c r="E16" s="84">
        <v>77500</v>
      </c>
      <c r="F16" s="84"/>
      <c r="G16" s="74"/>
    </row>
    <row r="17" customFormat="1" spans="1:7">
      <c r="A17" s="9"/>
      <c r="B17" s="67">
        <v>12</v>
      </c>
      <c r="C17" s="67">
        <v>13</v>
      </c>
      <c r="D17" s="78" t="s">
        <v>13</v>
      </c>
      <c r="E17" s="84"/>
      <c r="F17" s="84">
        <v>1755000</v>
      </c>
      <c r="G17" s="74"/>
    </row>
    <row r="18" customFormat="1" spans="1:7">
      <c r="A18" s="9"/>
      <c r="B18" s="67">
        <v>12</v>
      </c>
      <c r="C18" s="67">
        <v>14</v>
      </c>
      <c r="D18" s="78" t="s">
        <v>17</v>
      </c>
      <c r="E18" s="84"/>
      <c r="F18" s="84">
        <v>4402.5</v>
      </c>
      <c r="G18" s="74"/>
    </row>
    <row r="19" customFormat="1" spans="1:7">
      <c r="A19" s="9"/>
      <c r="B19" s="67">
        <v>12</v>
      </c>
      <c r="C19" s="67">
        <v>17</v>
      </c>
      <c r="D19" s="78" t="s">
        <v>11</v>
      </c>
      <c r="E19" s="84">
        <v>567.99</v>
      </c>
      <c r="F19" s="84"/>
      <c r="G19" s="74"/>
    </row>
    <row r="20" s="77" customFormat="1" spans="1:8">
      <c r="A20" s="69" t="s">
        <v>18</v>
      </c>
      <c r="B20" s="69"/>
      <c r="C20" s="69"/>
      <c r="D20" s="70"/>
      <c r="E20" s="85">
        <f>SUM(E5:E19)</f>
        <v>2146522.6</v>
      </c>
      <c r="F20" s="85">
        <f>SUM(F5:F19)</f>
        <v>2069937.5</v>
      </c>
      <c r="G20" s="23">
        <f>E20-F20+G4</f>
        <v>293366.32</v>
      </c>
      <c r="H20" s="86"/>
    </row>
    <row r="21" s="65" customFormat="1" spans="1:7">
      <c r="A21" s="79">
        <v>2018</v>
      </c>
      <c r="B21" s="79">
        <v>1</v>
      </c>
      <c r="C21" s="79">
        <v>1</v>
      </c>
      <c r="D21" s="80" t="s">
        <v>19</v>
      </c>
      <c r="E21" s="87"/>
      <c r="F21" s="87">
        <v>63000</v>
      </c>
      <c r="G21" s="18"/>
    </row>
    <row r="22" s="65" customFormat="1" spans="1:7">
      <c r="A22" s="79"/>
      <c r="B22" s="79">
        <v>1</v>
      </c>
      <c r="C22" s="79">
        <v>2</v>
      </c>
      <c r="D22" s="78" t="s">
        <v>20</v>
      </c>
      <c r="E22" s="87">
        <v>7.5</v>
      </c>
      <c r="F22" s="87"/>
      <c r="G22" s="18"/>
    </row>
    <row r="23" s="65" customFormat="1" spans="1:7">
      <c r="A23" s="79"/>
      <c r="B23" s="79">
        <v>1</v>
      </c>
      <c r="C23" s="79">
        <v>3</v>
      </c>
      <c r="D23" s="78" t="s">
        <v>10</v>
      </c>
      <c r="E23" s="87">
        <v>26000</v>
      </c>
      <c r="F23" s="87"/>
      <c r="G23" s="18"/>
    </row>
    <row r="24" s="65" customFormat="1" spans="1:7">
      <c r="A24" s="79"/>
      <c r="B24" s="79">
        <v>1</v>
      </c>
      <c r="C24" s="79">
        <v>4</v>
      </c>
      <c r="D24" s="78" t="s">
        <v>13</v>
      </c>
      <c r="E24" s="87"/>
      <c r="F24" s="87">
        <v>180000</v>
      </c>
      <c r="G24" s="18"/>
    </row>
    <row r="25" s="65" customFormat="1" spans="1:7">
      <c r="A25" s="79"/>
      <c r="B25" s="79">
        <v>2</v>
      </c>
      <c r="C25" s="79">
        <v>5</v>
      </c>
      <c r="D25" s="78" t="s">
        <v>17</v>
      </c>
      <c r="E25" s="87"/>
      <c r="F25" s="87">
        <v>455</v>
      </c>
      <c r="G25" s="18"/>
    </row>
    <row r="26" s="65" customFormat="1" spans="1:7">
      <c r="A26" s="79"/>
      <c r="B26" s="79">
        <v>3</v>
      </c>
      <c r="C26" s="79">
        <v>6</v>
      </c>
      <c r="D26" s="78" t="s">
        <v>11</v>
      </c>
      <c r="E26" s="87">
        <v>202.77</v>
      </c>
      <c r="F26" s="87"/>
      <c r="G26" s="18"/>
    </row>
    <row r="27" s="65" customFormat="1" spans="1:7">
      <c r="A27" s="79"/>
      <c r="B27" s="79">
        <v>3</v>
      </c>
      <c r="C27" s="79">
        <v>7</v>
      </c>
      <c r="D27" s="78" t="s">
        <v>13</v>
      </c>
      <c r="E27" s="87"/>
      <c r="F27" s="87">
        <v>40000</v>
      </c>
      <c r="G27" s="18"/>
    </row>
    <row r="28" s="65" customFormat="1" spans="1:7">
      <c r="A28" s="79"/>
      <c r="B28" s="79">
        <v>5</v>
      </c>
      <c r="C28" s="79">
        <v>8</v>
      </c>
      <c r="D28" s="78" t="s">
        <v>12</v>
      </c>
      <c r="E28" s="87"/>
      <c r="F28" s="87">
        <v>14000</v>
      </c>
      <c r="G28" s="18"/>
    </row>
    <row r="29" s="65" customFormat="1" spans="1:7">
      <c r="A29" s="79"/>
      <c r="B29" s="79">
        <v>6</v>
      </c>
      <c r="C29" s="79">
        <v>9</v>
      </c>
      <c r="D29" s="78" t="s">
        <v>11</v>
      </c>
      <c r="E29" s="87">
        <v>24.03</v>
      </c>
      <c r="F29" s="87"/>
      <c r="G29" s="18"/>
    </row>
    <row r="30" s="65" customFormat="1" spans="1:7">
      <c r="A30" s="79"/>
      <c r="B30" s="79">
        <v>6</v>
      </c>
      <c r="C30" s="79">
        <v>10</v>
      </c>
      <c r="D30" s="78" t="s">
        <v>11</v>
      </c>
      <c r="E30" s="87">
        <v>16.98</v>
      </c>
      <c r="F30" s="87"/>
      <c r="G30" s="18"/>
    </row>
    <row r="31" s="65" customFormat="1" spans="1:7">
      <c r="A31" s="79"/>
      <c r="B31" s="79">
        <v>12</v>
      </c>
      <c r="C31" s="79">
        <v>11</v>
      </c>
      <c r="D31" s="78" t="s">
        <v>19</v>
      </c>
      <c r="E31" s="87"/>
      <c r="F31" s="87">
        <v>21000</v>
      </c>
      <c r="G31" s="18"/>
    </row>
    <row r="32" s="65" customFormat="1" spans="1:7">
      <c r="A32" s="79"/>
      <c r="B32" s="79">
        <v>12</v>
      </c>
      <c r="C32" s="79">
        <v>12</v>
      </c>
      <c r="D32" s="78" t="s">
        <v>16</v>
      </c>
      <c r="E32" s="87">
        <v>2052060.25</v>
      </c>
      <c r="F32" s="87"/>
      <c r="G32" s="18"/>
    </row>
    <row r="33" s="65" customFormat="1" spans="1:7">
      <c r="A33" s="79"/>
      <c r="B33" s="79">
        <v>12</v>
      </c>
      <c r="C33" s="79">
        <v>13</v>
      </c>
      <c r="D33" s="78" t="s">
        <v>10</v>
      </c>
      <c r="E33" s="87">
        <v>59000</v>
      </c>
      <c r="F33" s="87"/>
      <c r="G33" s="18"/>
    </row>
    <row r="34" s="65" customFormat="1" spans="1:7">
      <c r="A34" s="79"/>
      <c r="B34" s="79">
        <v>12</v>
      </c>
      <c r="C34" s="79">
        <v>14</v>
      </c>
      <c r="D34" s="78" t="s">
        <v>9</v>
      </c>
      <c r="E34" s="87">
        <v>300000</v>
      </c>
      <c r="F34" s="87"/>
      <c r="G34" s="18"/>
    </row>
    <row r="35" s="65" customFormat="1" spans="1:7">
      <c r="A35" s="79"/>
      <c r="B35" s="79">
        <v>12</v>
      </c>
      <c r="C35" s="79">
        <v>15</v>
      </c>
      <c r="D35" s="78" t="s">
        <v>13</v>
      </c>
      <c r="E35" s="87"/>
      <c r="F35" s="87">
        <v>1425000</v>
      </c>
      <c r="G35" s="18"/>
    </row>
    <row r="36" s="65" customFormat="1" spans="1:7">
      <c r="A36" s="79"/>
      <c r="B36" s="79">
        <v>12</v>
      </c>
      <c r="C36" s="79">
        <v>16</v>
      </c>
      <c r="D36" s="78" t="s">
        <v>13</v>
      </c>
      <c r="E36" s="87"/>
      <c r="F36" s="87">
        <v>940000</v>
      </c>
      <c r="G36" s="18"/>
    </row>
    <row r="37" s="65" customFormat="1" spans="1:7">
      <c r="A37" s="79"/>
      <c r="B37" s="79">
        <v>12</v>
      </c>
      <c r="C37" s="79">
        <v>18</v>
      </c>
      <c r="D37" s="78" t="s">
        <v>17</v>
      </c>
      <c r="E37" s="87"/>
      <c r="F37" s="87">
        <v>4262</v>
      </c>
      <c r="G37" s="18"/>
    </row>
    <row r="38" s="65" customFormat="1" spans="1:7">
      <c r="A38" s="79"/>
      <c r="B38" s="79">
        <v>12</v>
      </c>
      <c r="C38" s="79">
        <v>19</v>
      </c>
      <c r="D38" s="78" t="s">
        <v>12</v>
      </c>
      <c r="E38" s="87"/>
      <c r="F38" s="87">
        <v>16000</v>
      </c>
      <c r="G38" s="18"/>
    </row>
    <row r="39" s="65" customFormat="1" spans="1:7">
      <c r="A39" s="79"/>
      <c r="B39" s="79">
        <v>12</v>
      </c>
      <c r="C39" s="79">
        <v>20</v>
      </c>
      <c r="D39" s="78" t="s">
        <v>14</v>
      </c>
      <c r="E39" s="87"/>
      <c r="F39" s="87">
        <v>35</v>
      </c>
      <c r="G39" s="18"/>
    </row>
    <row r="40" s="65" customFormat="1" spans="1:7">
      <c r="A40" s="79"/>
      <c r="B40" s="79">
        <v>12</v>
      </c>
      <c r="C40" s="79">
        <v>21</v>
      </c>
      <c r="D40" s="78" t="s">
        <v>21</v>
      </c>
      <c r="E40" s="87"/>
      <c r="F40" s="87">
        <v>15340</v>
      </c>
      <c r="G40" s="18"/>
    </row>
    <row r="41" s="65" customFormat="1" spans="1:7">
      <c r="A41" s="79"/>
      <c r="B41" s="79">
        <v>12</v>
      </c>
      <c r="C41" s="79">
        <v>23</v>
      </c>
      <c r="D41" s="78" t="s">
        <v>11</v>
      </c>
      <c r="E41" s="87">
        <v>169.58</v>
      </c>
      <c r="F41" s="87"/>
      <c r="G41" s="18"/>
    </row>
    <row r="42" s="77" customFormat="1" spans="1:8">
      <c r="A42" s="69" t="s">
        <v>18</v>
      </c>
      <c r="B42" s="69"/>
      <c r="C42" s="69"/>
      <c r="D42" s="70"/>
      <c r="E42" s="85">
        <f>SUM(E21:E41)</f>
        <v>2437481.11</v>
      </c>
      <c r="F42" s="85">
        <f>SUM(F21:F41)</f>
        <v>2719092</v>
      </c>
      <c r="G42" s="23">
        <f>E42-F42+G20</f>
        <v>11755.4300000003</v>
      </c>
      <c r="H42" s="86"/>
    </row>
    <row r="43" s="65" customFormat="1" spans="1:7">
      <c r="A43" s="79">
        <v>2019</v>
      </c>
      <c r="B43" s="79">
        <v>3</v>
      </c>
      <c r="C43" s="79">
        <v>1</v>
      </c>
      <c r="D43" s="80" t="s">
        <v>22</v>
      </c>
      <c r="E43" s="87"/>
      <c r="F43" s="87">
        <v>5455</v>
      </c>
      <c r="G43" s="18"/>
    </row>
    <row r="44" s="65" customFormat="1" spans="1:7">
      <c r="A44" s="79"/>
      <c r="B44" s="79">
        <v>12</v>
      </c>
      <c r="C44" s="79">
        <v>2</v>
      </c>
      <c r="D44" s="80" t="s">
        <v>19</v>
      </c>
      <c r="E44" s="87"/>
      <c r="F44" s="87">
        <v>41000</v>
      </c>
      <c r="G44" s="18"/>
    </row>
    <row r="45" s="65" customFormat="1" spans="1:7">
      <c r="A45" s="79"/>
      <c r="B45" s="79">
        <v>12</v>
      </c>
      <c r="C45" s="79">
        <v>3</v>
      </c>
      <c r="D45" s="80" t="s">
        <v>12</v>
      </c>
      <c r="E45" s="87"/>
      <c r="F45" s="87">
        <v>4000</v>
      </c>
      <c r="G45" s="18"/>
    </row>
    <row r="46" s="65" customFormat="1" spans="1:7">
      <c r="A46" s="79"/>
      <c r="B46" s="79">
        <v>12</v>
      </c>
      <c r="C46" s="79">
        <v>4</v>
      </c>
      <c r="D46" s="80" t="s">
        <v>11</v>
      </c>
      <c r="E46" s="87">
        <v>242.74</v>
      </c>
      <c r="F46" s="87"/>
      <c r="G46" s="18"/>
    </row>
    <row r="47" s="65" customFormat="1" spans="1:7">
      <c r="A47" s="79"/>
      <c r="B47" s="79">
        <v>12</v>
      </c>
      <c r="C47" s="79">
        <v>5</v>
      </c>
      <c r="D47" s="80" t="s">
        <v>17</v>
      </c>
      <c r="E47" s="87"/>
      <c r="F47" s="87">
        <v>4257</v>
      </c>
      <c r="G47" s="18"/>
    </row>
    <row r="48" s="65" customFormat="1" spans="1:7">
      <c r="A48" s="79"/>
      <c r="B48" s="79">
        <v>12</v>
      </c>
      <c r="C48" s="79">
        <v>6</v>
      </c>
      <c r="D48" s="78" t="s">
        <v>23</v>
      </c>
      <c r="E48" s="87"/>
      <c r="F48" s="87">
        <v>29878.38</v>
      </c>
      <c r="G48" s="18"/>
    </row>
    <row r="49" s="65" customFormat="1" spans="1:7">
      <c r="A49" s="79"/>
      <c r="B49" s="79">
        <v>12</v>
      </c>
      <c r="C49" s="79">
        <v>7</v>
      </c>
      <c r="D49" s="80" t="s">
        <v>16</v>
      </c>
      <c r="E49" s="87">
        <v>2457581.15</v>
      </c>
      <c r="F49" s="87"/>
      <c r="G49" s="18"/>
    </row>
    <row r="50" s="65" customFormat="1" spans="1:7">
      <c r="A50" s="79"/>
      <c r="B50" s="79">
        <v>12</v>
      </c>
      <c r="C50" s="79">
        <v>8</v>
      </c>
      <c r="D50" s="80" t="s">
        <v>13</v>
      </c>
      <c r="E50" s="87"/>
      <c r="F50" s="87">
        <v>30000</v>
      </c>
      <c r="G50" s="18"/>
    </row>
    <row r="51" s="65" customFormat="1" spans="1:7">
      <c r="A51" s="79"/>
      <c r="B51" s="79">
        <v>12</v>
      </c>
      <c r="C51" s="79">
        <v>11</v>
      </c>
      <c r="D51" s="80" t="s">
        <v>13</v>
      </c>
      <c r="E51" s="87"/>
      <c r="F51" s="87">
        <v>2345000</v>
      </c>
      <c r="G51" s="18"/>
    </row>
    <row r="52" s="65" customFormat="1" spans="1:7">
      <c r="A52" s="79"/>
      <c r="B52" s="79">
        <v>12</v>
      </c>
      <c r="C52" s="79">
        <v>13</v>
      </c>
      <c r="D52" s="80" t="s">
        <v>10</v>
      </c>
      <c r="E52" s="87">
        <v>46000</v>
      </c>
      <c r="F52" s="87"/>
      <c r="G52" s="18"/>
    </row>
    <row r="53" s="77" customFormat="1" spans="1:8">
      <c r="A53" s="69" t="s">
        <v>18</v>
      </c>
      <c r="B53" s="69"/>
      <c r="C53" s="69"/>
      <c r="D53" s="70"/>
      <c r="E53" s="85">
        <f>SUM(E43:E52)</f>
        <v>2503823.89</v>
      </c>
      <c r="F53" s="85">
        <f>SUM(F43:F52)</f>
        <v>2459590.38</v>
      </c>
      <c r="G53" s="23">
        <f>E53-F53+G42</f>
        <v>55988.9400000006</v>
      </c>
      <c r="H53" s="86"/>
    </row>
    <row r="54" s="65" customFormat="1" spans="1:7">
      <c r="A54" s="79">
        <v>2020</v>
      </c>
      <c r="B54" s="79">
        <v>1</v>
      </c>
      <c r="C54" s="79">
        <v>1</v>
      </c>
      <c r="D54" s="80" t="s">
        <v>19</v>
      </c>
      <c r="E54" s="87"/>
      <c r="F54" s="87">
        <v>4000</v>
      </c>
      <c r="G54" s="18"/>
    </row>
    <row r="55" s="65" customFormat="1" spans="1:7">
      <c r="A55" s="79"/>
      <c r="B55" s="79">
        <v>1</v>
      </c>
      <c r="C55" s="79">
        <v>2</v>
      </c>
      <c r="D55" s="80" t="s">
        <v>13</v>
      </c>
      <c r="E55" s="87"/>
      <c r="F55" s="87">
        <v>10000</v>
      </c>
      <c r="G55" s="18"/>
    </row>
    <row r="56" s="65" customFormat="1" spans="1:7">
      <c r="A56" s="79"/>
      <c r="B56" s="79">
        <v>3</v>
      </c>
      <c r="C56" s="79">
        <v>3</v>
      </c>
      <c r="D56" s="80" t="s">
        <v>12</v>
      </c>
      <c r="E56" s="87"/>
      <c r="F56" s="87">
        <v>20000</v>
      </c>
      <c r="G56" s="18"/>
    </row>
    <row r="57" s="65" customFormat="1" spans="1:7">
      <c r="A57" s="79"/>
      <c r="B57" s="79">
        <v>9</v>
      </c>
      <c r="C57" s="79">
        <v>4</v>
      </c>
      <c r="D57" s="80" t="s">
        <v>24</v>
      </c>
      <c r="E57" s="87"/>
      <c r="F57" s="87">
        <v>310</v>
      </c>
      <c r="G57" s="18"/>
    </row>
    <row r="58" s="65" customFormat="1" spans="1:7">
      <c r="A58" s="79"/>
      <c r="B58" s="79">
        <v>9</v>
      </c>
      <c r="C58" s="79">
        <v>5</v>
      </c>
      <c r="D58" s="80" t="s">
        <v>24</v>
      </c>
      <c r="E58" s="87"/>
      <c r="F58" s="87">
        <v>898</v>
      </c>
      <c r="G58" s="18"/>
    </row>
    <row r="59" s="65" customFormat="1" spans="1:7">
      <c r="A59" s="79"/>
      <c r="B59" s="79">
        <v>9</v>
      </c>
      <c r="C59" s="79">
        <v>6</v>
      </c>
      <c r="D59" s="80" t="s">
        <v>14</v>
      </c>
      <c r="E59" s="87"/>
      <c r="F59" s="87">
        <v>10</v>
      </c>
      <c r="G59" s="18"/>
    </row>
    <row r="60" s="65" customFormat="1" spans="1:7">
      <c r="A60" s="79"/>
      <c r="B60" s="79">
        <v>12</v>
      </c>
      <c r="C60" s="79">
        <v>7</v>
      </c>
      <c r="D60" s="80" t="s">
        <v>17</v>
      </c>
      <c r="E60" s="87"/>
      <c r="F60" s="87">
        <v>4374</v>
      </c>
      <c r="G60" s="18"/>
    </row>
    <row r="61" s="65" customFormat="1" spans="1:7">
      <c r="A61" s="79"/>
      <c r="B61" s="79">
        <v>12</v>
      </c>
      <c r="C61" s="79">
        <v>8</v>
      </c>
      <c r="D61" s="80" t="s">
        <v>19</v>
      </c>
      <c r="E61" s="87"/>
      <c r="F61" s="87">
        <v>31500</v>
      </c>
      <c r="G61" s="18"/>
    </row>
    <row r="62" s="65" customFormat="1" spans="1:7">
      <c r="A62" s="79"/>
      <c r="B62" s="79">
        <v>12</v>
      </c>
      <c r="C62" s="79">
        <v>9</v>
      </c>
      <c r="D62" s="80" t="s">
        <v>10</v>
      </c>
      <c r="E62" s="87">
        <v>35000</v>
      </c>
      <c r="F62" s="87"/>
      <c r="G62" s="18"/>
    </row>
    <row r="63" s="65" customFormat="1" spans="1:7">
      <c r="A63" s="79"/>
      <c r="B63" s="79">
        <v>12</v>
      </c>
      <c r="C63" s="79">
        <v>10</v>
      </c>
      <c r="D63" s="80" t="s">
        <v>11</v>
      </c>
      <c r="E63" s="87">
        <v>201.57</v>
      </c>
      <c r="F63" s="87"/>
      <c r="G63" s="18"/>
    </row>
    <row r="64" s="65" customFormat="1" spans="1:7">
      <c r="A64" s="79"/>
      <c r="B64" s="79">
        <v>12</v>
      </c>
      <c r="C64" s="79">
        <v>11</v>
      </c>
      <c r="D64" s="80" t="s">
        <v>13</v>
      </c>
      <c r="E64" s="87"/>
      <c r="F64" s="87">
        <v>1010000</v>
      </c>
      <c r="G64" s="18"/>
    </row>
    <row r="65" s="65" customFormat="1" spans="1:7">
      <c r="A65" s="79"/>
      <c r="B65" s="79">
        <v>12</v>
      </c>
      <c r="C65" s="79">
        <v>12</v>
      </c>
      <c r="D65" s="80" t="s">
        <v>13</v>
      </c>
      <c r="E65" s="87"/>
      <c r="F65" s="87">
        <v>40000</v>
      </c>
      <c r="G65" s="18"/>
    </row>
    <row r="66" s="65" customFormat="1" spans="1:7">
      <c r="A66" s="79"/>
      <c r="B66" s="79">
        <v>12</v>
      </c>
      <c r="C66" s="79">
        <v>13</v>
      </c>
      <c r="D66" s="80" t="s">
        <v>16</v>
      </c>
      <c r="E66" s="87">
        <v>2467981.25</v>
      </c>
      <c r="F66" s="87"/>
      <c r="G66" s="18"/>
    </row>
    <row r="67" s="65" customFormat="1" spans="1:7">
      <c r="A67" s="79"/>
      <c r="B67" s="79">
        <v>12</v>
      </c>
      <c r="C67" s="79">
        <v>18</v>
      </c>
      <c r="D67" s="80" t="s">
        <v>13</v>
      </c>
      <c r="E67" s="87"/>
      <c r="F67" s="87">
        <v>1380000</v>
      </c>
      <c r="G67" s="18"/>
    </row>
    <row r="68" s="77" customFormat="1" spans="1:8">
      <c r="A68" s="69" t="s">
        <v>18</v>
      </c>
      <c r="B68" s="69"/>
      <c r="C68" s="69"/>
      <c r="D68" s="70"/>
      <c r="E68" s="85">
        <f>SUM(E54:E67)</f>
        <v>2503182.82</v>
      </c>
      <c r="F68" s="85">
        <f>SUM(F54:F67)</f>
        <v>2501092</v>
      </c>
      <c r="G68" s="23">
        <f>E68-F68+G53</f>
        <v>58079.7600000004</v>
      </c>
      <c r="H68" s="86"/>
    </row>
    <row r="69" s="65" customFormat="1" spans="1:7">
      <c r="A69" s="79">
        <v>2021</v>
      </c>
      <c r="B69" s="79">
        <v>12</v>
      </c>
      <c r="C69" s="79">
        <v>1</v>
      </c>
      <c r="D69" s="80" t="s">
        <v>25</v>
      </c>
      <c r="E69" s="87"/>
      <c r="F69" s="87">
        <v>20000</v>
      </c>
      <c r="G69" s="18"/>
    </row>
    <row r="70" s="65" customFormat="1" spans="1:7">
      <c r="A70" s="79"/>
      <c r="B70" s="79">
        <v>12</v>
      </c>
      <c r="C70" s="79">
        <v>2</v>
      </c>
      <c r="D70" s="78" t="s">
        <v>26</v>
      </c>
      <c r="E70" s="87"/>
      <c r="F70" s="87">
        <v>5029.8</v>
      </c>
      <c r="G70" s="18"/>
    </row>
    <row r="71" s="65" customFormat="1" spans="1:7">
      <c r="A71" s="79"/>
      <c r="B71" s="79">
        <v>12</v>
      </c>
      <c r="C71" s="79">
        <v>3</v>
      </c>
      <c r="D71" s="80" t="s">
        <v>22</v>
      </c>
      <c r="E71" s="87"/>
      <c r="F71" s="87">
        <v>4000</v>
      </c>
      <c r="G71" s="18"/>
    </row>
    <row r="72" s="65" customFormat="1" spans="1:7">
      <c r="A72" s="79"/>
      <c r="B72" s="79">
        <v>12</v>
      </c>
      <c r="C72" s="79">
        <v>4</v>
      </c>
      <c r="D72" s="80" t="s">
        <v>16</v>
      </c>
      <c r="E72" s="87">
        <v>2524434.75</v>
      </c>
      <c r="F72" s="87"/>
      <c r="G72" s="18"/>
    </row>
    <row r="73" s="65" customFormat="1" spans="1:7">
      <c r="A73" s="79"/>
      <c r="B73" s="79">
        <v>12</v>
      </c>
      <c r="C73" s="79">
        <v>6</v>
      </c>
      <c r="D73" s="80" t="s">
        <v>19</v>
      </c>
      <c r="E73" s="87"/>
      <c r="F73" s="87">
        <v>20000</v>
      </c>
      <c r="G73" s="18"/>
    </row>
    <row r="74" s="65" customFormat="1" spans="1:7">
      <c r="A74" s="79"/>
      <c r="B74" s="79">
        <v>12</v>
      </c>
      <c r="C74" s="79">
        <v>7</v>
      </c>
      <c r="D74" s="80" t="s">
        <v>10</v>
      </c>
      <c r="E74" s="87">
        <v>31000</v>
      </c>
      <c r="F74" s="87"/>
      <c r="G74" s="18"/>
    </row>
    <row r="75" s="65" customFormat="1" spans="1:7">
      <c r="A75" s="79"/>
      <c r="B75" s="79">
        <v>12</v>
      </c>
      <c r="C75" s="79">
        <v>8</v>
      </c>
      <c r="D75" s="80" t="s">
        <v>13</v>
      </c>
      <c r="E75" s="87"/>
      <c r="F75" s="87">
        <v>2500000</v>
      </c>
      <c r="G75" s="18"/>
    </row>
    <row r="76" s="65" customFormat="1" spans="1:7">
      <c r="A76" s="79"/>
      <c r="B76" s="79">
        <v>12</v>
      </c>
      <c r="C76" s="79">
        <v>9</v>
      </c>
      <c r="D76" s="80" t="s">
        <v>17</v>
      </c>
      <c r="E76" s="87"/>
      <c r="F76" s="87">
        <v>9920</v>
      </c>
      <c r="G76" s="18"/>
    </row>
    <row r="77" s="65" customFormat="1" spans="1:7">
      <c r="A77" s="79"/>
      <c r="B77" s="79">
        <v>12</v>
      </c>
      <c r="C77" s="79">
        <v>10</v>
      </c>
      <c r="D77" s="80" t="s">
        <v>11</v>
      </c>
      <c r="E77" s="87">
        <v>311.87</v>
      </c>
      <c r="F77" s="87"/>
      <c r="G77" s="18"/>
    </row>
    <row r="78" s="77" customFormat="1" spans="1:8">
      <c r="A78" s="69" t="s">
        <v>18</v>
      </c>
      <c r="B78" s="69"/>
      <c r="C78" s="69"/>
      <c r="D78" s="70"/>
      <c r="E78" s="85">
        <f>SUM(E69:E77)</f>
        <v>2555746.62</v>
      </c>
      <c r="F78" s="85">
        <f>SUM(F69:F77)</f>
        <v>2558949.8</v>
      </c>
      <c r="G78" s="23">
        <f>E78-F78+G68</f>
        <v>54876.5800000007</v>
      </c>
      <c r="H78" s="86"/>
    </row>
    <row r="79" s="65" customFormat="1" spans="1:7">
      <c r="A79" s="79">
        <v>2022</v>
      </c>
      <c r="B79" s="79">
        <v>12</v>
      </c>
      <c r="C79" s="79">
        <v>1</v>
      </c>
      <c r="D79" s="78" t="s">
        <v>27</v>
      </c>
      <c r="E79" s="87"/>
      <c r="F79" s="87">
        <v>15900</v>
      </c>
      <c r="G79" s="18"/>
    </row>
    <row r="80" s="65" customFormat="1" spans="1:7">
      <c r="A80" s="79"/>
      <c r="B80" s="79">
        <v>12</v>
      </c>
      <c r="C80" s="79">
        <v>2</v>
      </c>
      <c r="D80" s="80" t="s">
        <v>19</v>
      </c>
      <c r="E80" s="87"/>
      <c r="F80" s="87">
        <v>4000</v>
      </c>
      <c r="G80" s="18"/>
    </row>
    <row r="81" s="65" customFormat="1" spans="1:7">
      <c r="A81" s="79"/>
      <c r="B81" s="79">
        <v>12</v>
      </c>
      <c r="C81" s="79">
        <v>3</v>
      </c>
      <c r="D81" s="80" t="s">
        <v>16</v>
      </c>
      <c r="E81" s="87">
        <v>2607573.5</v>
      </c>
      <c r="F81" s="87"/>
      <c r="G81" s="18"/>
    </row>
    <row r="82" s="65" customFormat="1" spans="1:7">
      <c r="A82" s="79"/>
      <c r="B82" s="79">
        <v>12</v>
      </c>
      <c r="C82" s="79">
        <v>5</v>
      </c>
      <c r="D82" s="80" t="s">
        <v>19</v>
      </c>
      <c r="E82" s="87"/>
      <c r="F82" s="87">
        <v>22000</v>
      </c>
      <c r="G82" s="18"/>
    </row>
    <row r="83" s="65" customFormat="1" spans="1:7">
      <c r="A83" s="79"/>
      <c r="B83" s="79">
        <v>12</v>
      </c>
      <c r="C83" s="79">
        <v>6</v>
      </c>
      <c r="D83" s="80" t="s">
        <v>10</v>
      </c>
      <c r="E83" s="87">
        <v>31000</v>
      </c>
      <c r="F83" s="87"/>
      <c r="G83" s="18"/>
    </row>
    <row r="84" s="65" customFormat="1" spans="1:7">
      <c r="A84" s="79"/>
      <c r="B84" s="79">
        <v>12</v>
      </c>
      <c r="C84" s="79">
        <v>7</v>
      </c>
      <c r="D84" s="80" t="s">
        <v>13</v>
      </c>
      <c r="E84" s="87"/>
      <c r="F84" s="87">
        <v>2570000</v>
      </c>
      <c r="G84" s="18"/>
    </row>
    <row r="85" s="65" customFormat="1" spans="1:7">
      <c r="A85" s="79"/>
      <c r="B85" s="79">
        <v>12</v>
      </c>
      <c r="C85" s="79">
        <v>8</v>
      </c>
      <c r="D85" s="80" t="s">
        <v>21</v>
      </c>
      <c r="E85" s="87"/>
      <c r="F85" s="87">
        <v>30454.5</v>
      </c>
      <c r="G85" s="18"/>
    </row>
    <row r="86" s="65" customFormat="1" spans="1:7">
      <c r="A86" s="79"/>
      <c r="B86" s="79">
        <v>12</v>
      </c>
      <c r="C86" s="79">
        <v>9</v>
      </c>
      <c r="D86" s="80" t="s">
        <v>17</v>
      </c>
      <c r="E86" s="87"/>
      <c r="F86" s="87">
        <v>10280</v>
      </c>
      <c r="G86" s="18"/>
    </row>
    <row r="87" s="65" customFormat="1" spans="1:7">
      <c r="A87" s="79"/>
      <c r="B87" s="79">
        <v>12</v>
      </c>
      <c r="C87" s="79">
        <v>10</v>
      </c>
      <c r="D87" s="80" t="s">
        <v>11</v>
      </c>
      <c r="E87" s="87">
        <v>268.86</v>
      </c>
      <c r="F87" s="87"/>
      <c r="G87" s="18"/>
    </row>
    <row r="88" s="77" customFormat="1" spans="1:8">
      <c r="A88" s="69" t="s">
        <v>18</v>
      </c>
      <c r="B88" s="69"/>
      <c r="C88" s="69"/>
      <c r="D88" s="70"/>
      <c r="E88" s="85">
        <f>SUM(E79:E87)</f>
        <v>2638842.36</v>
      </c>
      <c r="F88" s="85">
        <f>SUM(F79:F87)</f>
        <v>2652634.5</v>
      </c>
      <c r="G88" s="23">
        <f>E88-F88+G78</f>
        <v>41084.4400000006</v>
      </c>
      <c r="H88" s="86"/>
    </row>
    <row r="89" s="65" customFormat="1" spans="1:7">
      <c r="A89" s="79">
        <v>2023</v>
      </c>
      <c r="B89" s="79">
        <v>12</v>
      </c>
      <c r="C89" s="79">
        <v>1</v>
      </c>
      <c r="D89" s="80" t="s">
        <v>16</v>
      </c>
      <c r="E89" s="87">
        <v>2671398.5</v>
      </c>
      <c r="F89" s="87"/>
      <c r="G89" s="18"/>
    </row>
    <row r="90" s="65" customFormat="1" spans="1:7">
      <c r="A90" s="79"/>
      <c r="B90" s="79">
        <v>12</v>
      </c>
      <c r="C90" s="79">
        <v>3</v>
      </c>
      <c r="D90" s="80" t="s">
        <v>10</v>
      </c>
      <c r="E90" s="87">
        <v>25000</v>
      </c>
      <c r="F90" s="87"/>
      <c r="G90" s="18"/>
    </row>
    <row r="91" s="65" customFormat="1" spans="1:7">
      <c r="A91" s="79"/>
      <c r="B91" s="79">
        <v>12</v>
      </c>
      <c r="C91" s="79">
        <v>4</v>
      </c>
      <c r="D91" s="80" t="s">
        <v>13</v>
      </c>
      <c r="E91" s="87"/>
      <c r="F91" s="87">
        <v>2610000</v>
      </c>
      <c r="G91" s="18"/>
    </row>
    <row r="92" s="65" customFormat="1" spans="1:7">
      <c r="A92" s="79"/>
      <c r="B92" s="79">
        <v>12</v>
      </c>
      <c r="C92" s="79">
        <v>5</v>
      </c>
      <c r="D92" s="80" t="s">
        <v>19</v>
      </c>
      <c r="E92" s="87"/>
      <c r="F92" s="87">
        <v>21000</v>
      </c>
      <c r="G92" s="18"/>
    </row>
    <row r="93" s="65" customFormat="1" spans="1:7">
      <c r="A93" s="79"/>
      <c r="B93" s="79">
        <v>12</v>
      </c>
      <c r="C93" s="79">
        <v>6</v>
      </c>
      <c r="D93" s="80" t="s">
        <v>17</v>
      </c>
      <c r="E93" s="87"/>
      <c r="F93" s="87">
        <v>10472</v>
      </c>
      <c r="G93" s="18"/>
    </row>
    <row r="94" s="65" customFormat="1" spans="1:7">
      <c r="A94" s="79"/>
      <c r="B94" s="79">
        <v>12</v>
      </c>
      <c r="C94" s="79">
        <v>7</v>
      </c>
      <c r="D94" s="80" t="s">
        <v>21</v>
      </c>
      <c r="E94" s="87"/>
      <c r="F94" s="87">
        <v>30857.75</v>
      </c>
      <c r="G94" s="18"/>
    </row>
    <row r="95" s="65" customFormat="1" spans="1:7">
      <c r="A95" s="79"/>
      <c r="B95" s="79">
        <v>12</v>
      </c>
      <c r="C95" s="79">
        <v>8</v>
      </c>
      <c r="D95" s="80" t="s">
        <v>11</v>
      </c>
      <c r="E95" s="87">
        <v>242.84</v>
      </c>
      <c r="F95" s="87"/>
      <c r="G95" s="18"/>
    </row>
    <row r="96" s="77" customFormat="1" spans="1:8">
      <c r="A96" s="69" t="s">
        <v>18</v>
      </c>
      <c r="B96" s="69"/>
      <c r="C96" s="69"/>
      <c r="D96" s="70"/>
      <c r="E96" s="85">
        <f>SUM(E89:E95)</f>
        <v>2696641.34</v>
      </c>
      <c r="F96" s="85">
        <f>SUM(F89:F95)</f>
        <v>2672329.75</v>
      </c>
      <c r="G96" s="23">
        <f>E96-F96+G88</f>
        <v>65396.0300000004</v>
      </c>
      <c r="H96" s="86"/>
    </row>
    <row r="97" s="65" customFormat="1" spans="1:7">
      <c r="A97" s="79">
        <v>2024</v>
      </c>
      <c r="B97" s="79">
        <v>3</v>
      </c>
      <c r="C97" s="79">
        <v>1</v>
      </c>
      <c r="D97" s="80" t="s">
        <v>11</v>
      </c>
      <c r="E97" s="87">
        <v>61.37</v>
      </c>
      <c r="F97" s="87"/>
      <c r="G97" s="18"/>
    </row>
    <row r="98" s="65" customFormat="1" spans="1:7">
      <c r="A98" s="79"/>
      <c r="B98" s="79">
        <v>6</v>
      </c>
      <c r="C98" s="79">
        <v>1</v>
      </c>
      <c r="D98" s="80" t="s">
        <v>11</v>
      </c>
      <c r="E98" s="87">
        <v>41.82</v>
      </c>
      <c r="F98" s="87"/>
      <c r="G98" s="18"/>
    </row>
    <row r="99" s="65" customFormat="1" spans="1:7">
      <c r="A99" s="79"/>
      <c r="B99" s="79">
        <v>9</v>
      </c>
      <c r="C99" s="79">
        <v>1</v>
      </c>
      <c r="D99" s="80" t="s">
        <v>11</v>
      </c>
      <c r="E99" s="87">
        <v>34.02</v>
      </c>
      <c r="F99" s="87"/>
      <c r="G99" s="18"/>
    </row>
    <row r="100" s="65" customFormat="1" spans="1:7">
      <c r="A100" s="79"/>
      <c r="B100" s="79">
        <v>10</v>
      </c>
      <c r="C100" s="79">
        <v>1</v>
      </c>
      <c r="D100" s="80" t="s">
        <v>28</v>
      </c>
      <c r="E100" s="87">
        <v>20000</v>
      </c>
      <c r="F100" s="87"/>
      <c r="G100" s="18"/>
    </row>
    <row r="101" s="65" customFormat="1" spans="1:7">
      <c r="A101" s="79"/>
      <c r="B101" s="79">
        <v>12</v>
      </c>
      <c r="C101" s="79">
        <v>1</v>
      </c>
      <c r="D101" s="80" t="s">
        <v>16</v>
      </c>
      <c r="E101" s="87">
        <v>2692051</v>
      </c>
      <c r="F101" s="87"/>
      <c r="G101" s="18"/>
    </row>
    <row r="102" s="65" customFormat="1" spans="1:7">
      <c r="A102" s="79"/>
      <c r="B102" s="79">
        <v>12</v>
      </c>
      <c r="C102" s="79">
        <v>2</v>
      </c>
      <c r="D102" s="80" t="s">
        <v>10</v>
      </c>
      <c r="E102" s="87">
        <v>16500</v>
      </c>
      <c r="F102" s="87"/>
      <c r="G102" s="18"/>
    </row>
    <row r="103" s="65" customFormat="1" spans="1:7">
      <c r="A103" s="79"/>
      <c r="B103" s="79">
        <v>12</v>
      </c>
      <c r="C103" s="79">
        <v>3</v>
      </c>
      <c r="D103" s="80" t="s">
        <v>13</v>
      </c>
      <c r="E103" s="87"/>
      <c r="F103" s="87">
        <v>2590000</v>
      </c>
      <c r="G103" s="18"/>
    </row>
    <row r="104" s="65" customFormat="1" spans="1:7">
      <c r="A104" s="79"/>
      <c r="B104" s="79">
        <v>12</v>
      </c>
      <c r="C104" s="79">
        <v>4</v>
      </c>
      <c r="D104" s="80" t="s">
        <v>12</v>
      </c>
      <c r="E104" s="87"/>
      <c r="F104" s="87">
        <v>25000</v>
      </c>
      <c r="G104" s="18"/>
    </row>
    <row r="105" s="65" customFormat="1" spans="1:7">
      <c r="A105" s="79"/>
      <c r="B105" s="79">
        <v>12</v>
      </c>
      <c r="C105" s="79">
        <v>5</v>
      </c>
      <c r="D105" s="80" t="s">
        <v>19</v>
      </c>
      <c r="E105" s="87"/>
      <c r="F105" s="87">
        <v>18000</v>
      </c>
      <c r="G105" s="18"/>
    </row>
    <row r="106" s="65" customFormat="1" spans="1:7">
      <c r="A106" s="79"/>
      <c r="B106" s="79">
        <v>12</v>
      </c>
      <c r="C106" s="79">
        <v>6</v>
      </c>
      <c r="D106" s="80" t="s">
        <v>17</v>
      </c>
      <c r="E106" s="87"/>
      <c r="F106" s="87">
        <v>10376</v>
      </c>
      <c r="G106" s="18"/>
    </row>
    <row r="107" s="65" customFormat="1" spans="1:7">
      <c r="A107" s="79"/>
      <c r="B107" s="79">
        <v>12</v>
      </c>
      <c r="C107" s="79">
        <v>7</v>
      </c>
      <c r="D107" s="80" t="s">
        <v>11</v>
      </c>
      <c r="E107" s="87">
        <v>102.92</v>
      </c>
      <c r="F107" s="87"/>
      <c r="G107" s="18"/>
    </row>
    <row r="108" s="77" customFormat="1" spans="1:8">
      <c r="A108" s="69" t="s">
        <v>18</v>
      </c>
      <c r="B108" s="69"/>
      <c r="C108" s="69"/>
      <c r="D108" s="70"/>
      <c r="E108" s="85">
        <f>SUM(E97:E107)</f>
        <v>2728791.13</v>
      </c>
      <c r="F108" s="85">
        <f>SUM(F97:F107)</f>
        <v>2643376</v>
      </c>
      <c r="G108" s="23">
        <f>E108-F108+G96</f>
        <v>150811.16</v>
      </c>
      <c r="H108" s="86"/>
    </row>
    <row r="109" s="65" customFormat="1" spans="1:7">
      <c r="A109" s="79">
        <v>2025</v>
      </c>
      <c r="B109" s="79">
        <v>1</v>
      </c>
      <c r="C109" s="79">
        <v>1</v>
      </c>
      <c r="D109" s="80" t="s">
        <v>24</v>
      </c>
      <c r="E109" s="87"/>
      <c r="F109" s="87">
        <v>4716</v>
      </c>
      <c r="G109" s="18"/>
    </row>
    <row r="110" s="65" customFormat="1" spans="1:7">
      <c r="A110" s="79"/>
      <c r="B110" s="79">
        <v>3</v>
      </c>
      <c r="C110" s="79">
        <v>1</v>
      </c>
      <c r="D110" s="80" t="s">
        <v>11</v>
      </c>
      <c r="E110" s="87">
        <v>51.93</v>
      </c>
      <c r="F110" s="87"/>
      <c r="G110" s="18"/>
    </row>
    <row r="111" s="65" customFormat="1" spans="1:7">
      <c r="A111" s="79"/>
      <c r="B111" s="79">
        <v>6</v>
      </c>
      <c r="C111" s="79">
        <v>1</v>
      </c>
      <c r="D111" s="80" t="s">
        <v>11</v>
      </c>
      <c r="E111" s="87">
        <v>32.48</v>
      </c>
      <c r="F111" s="87"/>
      <c r="G111" s="18"/>
    </row>
    <row r="112" s="65" customFormat="1" spans="1:7">
      <c r="A112" s="79"/>
      <c r="B112" s="79">
        <v>9</v>
      </c>
      <c r="C112" s="79">
        <v>1</v>
      </c>
      <c r="D112" s="80" t="s">
        <v>11</v>
      </c>
      <c r="E112" s="87">
        <v>18.68</v>
      </c>
      <c r="F112" s="87"/>
      <c r="G112" s="18"/>
    </row>
    <row r="113" s="65" customFormat="1" spans="1:7">
      <c r="A113" s="79"/>
      <c r="B113" s="79">
        <v>12</v>
      </c>
      <c r="C113" s="79">
        <v>1</v>
      </c>
      <c r="D113" s="80" t="s">
        <v>16</v>
      </c>
      <c r="E113" s="87">
        <v>2691398.5</v>
      </c>
      <c r="F113" s="87"/>
      <c r="G113" s="18"/>
    </row>
    <row r="114" s="65" customFormat="1" spans="1:7">
      <c r="A114" s="79"/>
      <c r="B114" s="79">
        <v>12</v>
      </c>
      <c r="C114" s="79">
        <v>3</v>
      </c>
      <c r="D114" s="80" t="s">
        <v>21</v>
      </c>
      <c r="E114" s="87"/>
      <c r="F114" s="87">
        <v>1580</v>
      </c>
      <c r="G114" s="18"/>
    </row>
    <row r="115" s="65" customFormat="1" spans="1:7">
      <c r="A115" s="79"/>
      <c r="B115" s="79">
        <v>12</v>
      </c>
      <c r="C115" s="79">
        <v>4</v>
      </c>
      <c r="D115" s="80" t="s">
        <v>11</v>
      </c>
      <c r="E115" s="87">
        <v>57.84</v>
      </c>
      <c r="F115" s="87"/>
      <c r="G115" s="18"/>
    </row>
    <row r="116" s="77" customFormat="1" spans="1:8">
      <c r="A116" s="69" t="s">
        <v>18</v>
      </c>
      <c r="B116" s="69"/>
      <c r="C116" s="69"/>
      <c r="D116" s="70"/>
      <c r="E116" s="85">
        <f>SUM(E109:E115)</f>
        <v>2691559.43</v>
      </c>
      <c r="F116" s="85">
        <f>SUM(F109:F115)</f>
        <v>6296</v>
      </c>
      <c r="G116" s="23">
        <f>E116-F116+G108</f>
        <v>2836074.59</v>
      </c>
      <c r="H116" s="86"/>
    </row>
    <row r="117" s="65" customFormat="1" spans="1:7">
      <c r="A117" s="79">
        <v>2026</v>
      </c>
      <c r="B117" s="79">
        <v>1</v>
      </c>
      <c r="C117" s="79">
        <v>1</v>
      </c>
      <c r="D117" s="80" t="s">
        <v>19</v>
      </c>
      <c r="E117" s="87"/>
      <c r="F117" s="87">
        <v>259500</v>
      </c>
      <c r="G117" s="18"/>
    </row>
    <row r="118" s="65" customFormat="1" spans="1:7">
      <c r="A118" s="79"/>
      <c r="B118" s="79">
        <v>1</v>
      </c>
      <c r="C118" s="79">
        <v>2</v>
      </c>
      <c r="D118" s="80" t="s">
        <v>21</v>
      </c>
      <c r="E118" s="87"/>
      <c r="F118" s="87">
        <v>26500</v>
      </c>
      <c r="G118" s="18"/>
    </row>
    <row r="119" s="65" customFormat="1" spans="1:7">
      <c r="A119" s="79"/>
      <c r="B119" s="79">
        <v>3</v>
      </c>
      <c r="C119" s="79">
        <v>1</v>
      </c>
      <c r="D119" s="78" t="s">
        <v>29</v>
      </c>
      <c r="E119" s="87"/>
      <c r="F119" s="87">
        <v>300</v>
      </c>
      <c r="G119" s="18"/>
    </row>
    <row r="120" s="65" customFormat="1" spans="1:7">
      <c r="A120" s="79"/>
      <c r="B120" s="79">
        <v>3</v>
      </c>
      <c r="C120" s="79">
        <v>2</v>
      </c>
      <c r="D120" s="80" t="s">
        <v>11</v>
      </c>
      <c r="E120" s="87">
        <v>328.65</v>
      </c>
      <c r="F120" s="87"/>
      <c r="G120" s="18"/>
    </row>
    <row r="121" s="77" customFormat="1" spans="1:8">
      <c r="A121" s="69" t="s">
        <v>18</v>
      </c>
      <c r="B121" s="69"/>
      <c r="C121" s="69"/>
      <c r="D121" s="70"/>
      <c r="E121" s="85">
        <f>SUM(E117:E120)</f>
        <v>328.65</v>
      </c>
      <c r="F121" s="85">
        <f>SUM(F117:F120)</f>
        <v>286300</v>
      </c>
      <c r="G121" s="23">
        <f>E121-F121+G116</f>
        <v>2550103.24</v>
      </c>
      <c r="H121" s="86"/>
    </row>
    <row r="122" s="65" customFormat="1" spans="1:7">
      <c r="A122" s="79"/>
      <c r="B122" s="79"/>
      <c r="C122" s="79"/>
      <c r="D122" s="80"/>
      <c r="E122" s="87"/>
      <c r="F122" s="87"/>
      <c r="G122" s="18"/>
    </row>
    <row r="123" s="65" customFormat="1" spans="1:7">
      <c r="A123" s="79"/>
      <c r="B123" s="79"/>
      <c r="C123" s="79"/>
      <c r="D123" s="80"/>
      <c r="E123" s="87"/>
      <c r="F123" s="87"/>
      <c r="G123" s="18"/>
    </row>
    <row r="124" s="65" customFormat="1" spans="1:7">
      <c r="A124" s="79"/>
      <c r="B124" s="79"/>
      <c r="C124" s="79"/>
      <c r="D124" s="80"/>
      <c r="E124" s="87"/>
      <c r="F124" s="87"/>
      <c r="G124" s="18"/>
    </row>
    <row r="125" s="65" customFormat="1" spans="1:7">
      <c r="A125" s="79"/>
      <c r="B125" s="79"/>
      <c r="C125" s="79"/>
      <c r="D125" s="80"/>
      <c r="E125" s="87"/>
      <c r="F125" s="87"/>
      <c r="G125" s="18"/>
    </row>
    <row r="126" s="65" customFormat="1" spans="1:7">
      <c r="A126" s="79"/>
      <c r="B126" s="79"/>
      <c r="C126" s="79"/>
      <c r="D126" s="80"/>
      <c r="E126" s="87"/>
      <c r="F126" s="87"/>
      <c r="G126" s="18"/>
    </row>
    <row r="127" s="65" customFormat="1" spans="1:7">
      <c r="A127" s="79"/>
      <c r="B127" s="79"/>
      <c r="C127" s="79"/>
      <c r="D127" s="80"/>
      <c r="E127" s="87"/>
      <c r="F127" s="87"/>
      <c r="G127" s="18"/>
    </row>
    <row r="128" spans="1:7">
      <c r="A128" s="88" t="s">
        <v>30</v>
      </c>
      <c r="B128" s="89"/>
      <c r="C128" s="89"/>
      <c r="D128" s="90"/>
      <c r="E128" s="8" t="e">
        <f>#REF!+#REF!+#REF!+#REF!+#REF!+#REF!+#REF!+#REF!+#REF!+#REF!+#REF!+#REF!+#REF!+#REF!+#REF!+#REF!+#REF!+#REF!</f>
        <v>#REF!</v>
      </c>
      <c r="F128" s="8" t="e">
        <f>#REF!+#REF!+#REF!+#REF!+#REF!+#REF!+#REF!+#REF!+#REF!+#REF!+#REF!+#REF!+#REF!+#REF!+#REF!+#REF!+#REF!+#REF!</f>
        <v>#REF!</v>
      </c>
      <c r="G128" s="8" t="e">
        <f>#REF!+E128-F128</f>
        <v>#REF!</v>
      </c>
    </row>
    <row r="133" spans="3:3">
      <c r="C133"/>
    </row>
  </sheetData>
  <mergeCells count="12">
    <mergeCell ref="A1:F1"/>
    <mergeCell ref="A20:D20"/>
    <mergeCell ref="A42:D42"/>
    <mergeCell ref="A53:D53"/>
    <mergeCell ref="A68:D68"/>
    <mergeCell ref="A78:D78"/>
    <mergeCell ref="A88:D88"/>
    <mergeCell ref="A96:D96"/>
    <mergeCell ref="A108:D108"/>
    <mergeCell ref="A116:D116"/>
    <mergeCell ref="A121:D121"/>
    <mergeCell ref="A128:D128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6"/>
  <sheetViews>
    <sheetView tabSelected="1" view="pageBreakPreview" zoomScaleNormal="100" workbookViewId="0">
      <pane xSplit="2" ySplit="4" topLeftCell="C81" activePane="bottomRight" state="frozen"/>
      <selection/>
      <selection pane="topRight"/>
      <selection pane="bottomLeft"/>
      <selection pane="bottomRight" activeCell="J11" sqref="J11"/>
    </sheetView>
  </sheetViews>
  <sheetFormatPr defaultColWidth="8.89166666666667" defaultRowHeight="14.25" outlineLevelCol="7"/>
  <cols>
    <col min="1" max="1" width="8.89166666666667" style="3"/>
    <col min="2" max="2" width="14.5583333333333" customWidth="1"/>
    <col min="3" max="3" width="18.9083333333333" customWidth="1"/>
    <col min="4" max="5" width="17.7333333333333" customWidth="1"/>
    <col min="6" max="6" width="18" customWidth="1"/>
    <col min="7" max="8" width="17.7333333333333" customWidth="1"/>
  </cols>
  <sheetData>
    <row r="1" ht="18" customHeight="1" spans="1:2">
      <c r="A1" s="4" t="s">
        <v>228</v>
      </c>
      <c r="B1" s="4"/>
    </row>
    <row r="2" ht="22.5" spans="1:8">
      <c r="A2" s="5" t="s">
        <v>229</v>
      </c>
      <c r="B2" s="5"/>
      <c r="C2" s="5"/>
      <c r="D2" s="5"/>
      <c r="E2" s="5"/>
      <c r="F2" s="5"/>
      <c r="G2" s="5"/>
      <c r="H2" s="5"/>
    </row>
    <row r="3" ht="19" customHeight="1" spans="8:8">
      <c r="H3" s="14" t="s">
        <v>36</v>
      </c>
    </row>
    <row r="4" s="1" customFormat="1" ht="23" customHeight="1" spans="1:8">
      <c r="A4" s="6" t="s">
        <v>37</v>
      </c>
      <c r="B4" s="6" t="s">
        <v>115</v>
      </c>
      <c r="C4" s="6" t="s">
        <v>109</v>
      </c>
      <c r="D4" s="6" t="s">
        <v>69</v>
      </c>
      <c r="E4" s="6" t="s">
        <v>68</v>
      </c>
      <c r="F4" s="6" t="s">
        <v>70</v>
      </c>
      <c r="G4" s="6" t="s">
        <v>110</v>
      </c>
      <c r="H4" s="6" t="s">
        <v>230</v>
      </c>
    </row>
    <row r="5" s="2" customFormat="1" ht="20" customHeight="1" spans="1:8">
      <c r="A5" s="6" t="s">
        <v>86</v>
      </c>
      <c r="B5" s="7" t="s">
        <v>45</v>
      </c>
      <c r="C5" s="8">
        <f t="shared" ref="C5:H5" si="0">SUM(C6:C29)</f>
        <v>383013.37</v>
      </c>
      <c r="D5" s="8">
        <f t="shared" si="0"/>
        <v>2065398.83</v>
      </c>
      <c r="E5" s="8">
        <f t="shared" si="0"/>
        <v>1268724.62</v>
      </c>
      <c r="F5" s="8">
        <f t="shared" si="0"/>
        <v>292892.62</v>
      </c>
      <c r="G5" s="8">
        <f t="shared" si="0"/>
        <v>9290236.02</v>
      </c>
      <c r="H5" s="8">
        <f t="shared" si="0"/>
        <v>13300265.46</v>
      </c>
    </row>
    <row r="6" s="2" customFormat="1" ht="20" customHeight="1" spans="1:8">
      <c r="A6" s="9">
        <v>1</v>
      </c>
      <c r="B6" s="10" t="s">
        <v>121</v>
      </c>
      <c r="C6" s="11">
        <v>2039.28</v>
      </c>
      <c r="D6" s="11">
        <v>57784.25</v>
      </c>
      <c r="E6" s="11">
        <v>30758.8</v>
      </c>
      <c r="F6" s="11">
        <v>9526</v>
      </c>
      <c r="G6" s="11">
        <v>247809.4</v>
      </c>
      <c r="H6" s="11">
        <f>SUM(C6:G6)</f>
        <v>347917.73</v>
      </c>
    </row>
    <row r="7" s="2" customFormat="1" ht="20" customHeight="1" spans="1:8">
      <c r="A7" s="9">
        <v>2</v>
      </c>
      <c r="B7" s="10" t="s">
        <v>122</v>
      </c>
      <c r="C7" s="11">
        <v>2411.2</v>
      </c>
      <c r="D7" s="11">
        <v>150922.75</v>
      </c>
      <c r="E7" s="11">
        <v>85413.5</v>
      </c>
      <c r="F7" s="11">
        <v>17460</v>
      </c>
      <c r="G7" s="11">
        <v>396602.4</v>
      </c>
      <c r="H7" s="11">
        <f t="shared" ref="H7:H29" si="1">SUM(C7:G7)</f>
        <v>652809.85</v>
      </c>
    </row>
    <row r="8" s="2" customFormat="1" ht="20" customHeight="1" spans="1:8">
      <c r="A8" s="9">
        <v>3</v>
      </c>
      <c r="B8" s="10" t="s">
        <v>123</v>
      </c>
      <c r="C8" s="11">
        <v>2251.56</v>
      </c>
      <c r="D8" s="11">
        <v>127180.38</v>
      </c>
      <c r="E8" s="11">
        <v>34806.35</v>
      </c>
      <c r="F8" s="11">
        <v>6091.2</v>
      </c>
      <c r="G8" s="11">
        <v>238978.37</v>
      </c>
      <c r="H8" s="11">
        <f t="shared" si="1"/>
        <v>409307.86</v>
      </c>
    </row>
    <row r="9" s="2" customFormat="1" ht="20" customHeight="1" spans="1:8">
      <c r="A9" s="9">
        <v>4</v>
      </c>
      <c r="B9" s="10" t="s">
        <v>124</v>
      </c>
      <c r="C9" s="11">
        <v>2355.12</v>
      </c>
      <c r="D9" s="11">
        <v>104195.38</v>
      </c>
      <c r="E9" s="11">
        <v>92538.6</v>
      </c>
      <c r="F9" s="11">
        <v>8812.8</v>
      </c>
      <c r="G9" s="11">
        <v>293038.05</v>
      </c>
      <c r="H9" s="11">
        <f t="shared" si="1"/>
        <v>500939.95</v>
      </c>
    </row>
    <row r="10" s="2" customFormat="1" ht="20" customHeight="1" spans="1:8">
      <c r="A10" s="9">
        <v>5</v>
      </c>
      <c r="B10" s="10" t="s">
        <v>125</v>
      </c>
      <c r="C10" s="12">
        <v>3163.04</v>
      </c>
      <c r="D10" s="12">
        <v>78008.7</v>
      </c>
      <c r="E10" s="12">
        <v>27061.2</v>
      </c>
      <c r="F10" s="12">
        <v>8845.2</v>
      </c>
      <c r="G10" s="12">
        <v>237390.95</v>
      </c>
      <c r="H10" s="11">
        <f t="shared" si="1"/>
        <v>354469.09</v>
      </c>
    </row>
    <row r="11" s="2" customFormat="1" ht="20" customHeight="1" spans="1:8">
      <c r="A11" s="9">
        <v>6</v>
      </c>
      <c r="B11" s="10" t="s">
        <v>126</v>
      </c>
      <c r="C11" s="11">
        <v>1906.39</v>
      </c>
      <c r="D11" s="11">
        <v>32275.08</v>
      </c>
      <c r="E11" s="11">
        <v>37796.4</v>
      </c>
      <c r="F11" s="11">
        <v>8812.8</v>
      </c>
      <c r="G11" s="11">
        <v>204527.15</v>
      </c>
      <c r="H11" s="11">
        <f t="shared" si="1"/>
        <v>285317.82</v>
      </c>
    </row>
    <row r="12" s="2" customFormat="1" ht="20" customHeight="1" spans="1:8">
      <c r="A12" s="9">
        <v>7</v>
      </c>
      <c r="B12" s="10" t="s">
        <v>127</v>
      </c>
      <c r="C12" s="11">
        <v>1522.25</v>
      </c>
      <c r="D12" s="11">
        <v>147675.05</v>
      </c>
      <c r="E12" s="11">
        <v>41106.2</v>
      </c>
      <c r="F12" s="11">
        <v>10368</v>
      </c>
      <c r="G12" s="11">
        <v>285890.23</v>
      </c>
      <c r="H12" s="11">
        <f t="shared" si="1"/>
        <v>486561.73</v>
      </c>
    </row>
    <row r="13" s="2" customFormat="1" ht="20" customHeight="1" spans="1:8">
      <c r="A13" s="9">
        <v>8</v>
      </c>
      <c r="B13" s="10" t="s">
        <v>128</v>
      </c>
      <c r="C13" s="11">
        <v>1773.09</v>
      </c>
      <c r="D13" s="11">
        <v>120096.37</v>
      </c>
      <c r="E13" s="11">
        <v>13993</v>
      </c>
      <c r="F13" s="11">
        <v>8064</v>
      </c>
      <c r="G13" s="11">
        <v>292836.56</v>
      </c>
      <c r="H13" s="11">
        <f t="shared" si="1"/>
        <v>436763.02</v>
      </c>
    </row>
    <row r="14" s="2" customFormat="1" ht="20" customHeight="1" spans="1:8">
      <c r="A14" s="9">
        <v>9</v>
      </c>
      <c r="B14" s="10" t="s">
        <v>129</v>
      </c>
      <c r="C14" s="11">
        <v>7843.74</v>
      </c>
      <c r="D14" s="11">
        <v>66275.19</v>
      </c>
      <c r="E14" s="11">
        <v>70541.7</v>
      </c>
      <c r="F14" s="11">
        <v>19504.8</v>
      </c>
      <c r="G14" s="11">
        <v>385079.22</v>
      </c>
      <c r="H14" s="11">
        <f t="shared" si="1"/>
        <v>549244.65</v>
      </c>
    </row>
    <row r="15" s="2" customFormat="1" ht="20" customHeight="1" spans="1:8">
      <c r="A15" s="9">
        <v>10</v>
      </c>
      <c r="B15" s="10" t="s">
        <v>130</v>
      </c>
      <c r="C15" s="11">
        <v>2136.55</v>
      </c>
      <c r="D15" s="11">
        <v>821.69</v>
      </c>
      <c r="E15" s="11">
        <v>36778.4</v>
      </c>
      <c r="F15" s="11">
        <v>8942.4</v>
      </c>
      <c r="G15" s="11">
        <v>77504.49</v>
      </c>
      <c r="H15" s="11">
        <f t="shared" si="1"/>
        <v>126183.53</v>
      </c>
    </row>
    <row r="16" s="2" customFormat="1" ht="20" customHeight="1" spans="1:8">
      <c r="A16" s="9">
        <v>11</v>
      </c>
      <c r="B16" s="10" t="s">
        <v>131</v>
      </c>
      <c r="C16" s="11">
        <v>3978.37</v>
      </c>
      <c r="D16" s="11">
        <v>301140.73</v>
      </c>
      <c r="E16" s="11">
        <v>29191.2</v>
      </c>
      <c r="F16" s="11">
        <v>5359.2</v>
      </c>
      <c r="G16" s="11">
        <v>773426.27</v>
      </c>
      <c r="H16" s="11">
        <f t="shared" si="1"/>
        <v>1113095.77</v>
      </c>
    </row>
    <row r="17" s="2" customFormat="1" ht="20" customHeight="1" spans="1:8">
      <c r="A17" s="9">
        <v>12</v>
      </c>
      <c r="B17" s="10" t="s">
        <v>132</v>
      </c>
      <c r="C17" s="11">
        <v>2247.77</v>
      </c>
      <c r="D17" s="11">
        <v>199736.31</v>
      </c>
      <c r="E17" s="11">
        <v>48556.4</v>
      </c>
      <c r="F17" s="11">
        <v>12084.8</v>
      </c>
      <c r="G17" s="11">
        <v>317417.68</v>
      </c>
      <c r="H17" s="11">
        <f t="shared" si="1"/>
        <v>580042.96</v>
      </c>
    </row>
    <row r="18" s="2" customFormat="1" ht="20" customHeight="1" spans="1:8">
      <c r="A18" s="9">
        <v>13</v>
      </c>
      <c r="B18" s="10" t="s">
        <v>133</v>
      </c>
      <c r="C18" s="11">
        <v>5068.26</v>
      </c>
      <c r="D18" s="11">
        <v>42382.99</v>
      </c>
      <c r="E18" s="11">
        <v>42621.2</v>
      </c>
      <c r="F18" s="11">
        <v>19341.2</v>
      </c>
      <c r="G18" s="11">
        <v>958839.17</v>
      </c>
      <c r="H18" s="11">
        <f t="shared" si="1"/>
        <v>1068252.82</v>
      </c>
    </row>
    <row r="19" s="2" customFormat="1" ht="20" customHeight="1" spans="1:8">
      <c r="A19" s="9">
        <v>14</v>
      </c>
      <c r="B19" s="10" t="s">
        <v>134</v>
      </c>
      <c r="C19" s="11">
        <v>1211.77</v>
      </c>
      <c r="D19" s="11">
        <v>104813.28</v>
      </c>
      <c r="E19" s="11">
        <v>0</v>
      </c>
      <c r="F19" s="11">
        <v>0</v>
      </c>
      <c r="G19" s="11">
        <v>152186.78</v>
      </c>
      <c r="H19" s="11">
        <f t="shared" si="1"/>
        <v>258211.83</v>
      </c>
    </row>
    <row r="20" s="2" customFormat="1" ht="20" customHeight="1" spans="1:8">
      <c r="A20" s="9">
        <v>15</v>
      </c>
      <c r="B20" s="10" t="s">
        <v>135</v>
      </c>
      <c r="C20" s="11">
        <v>5914.62</v>
      </c>
      <c r="D20" s="11">
        <v>26918.83</v>
      </c>
      <c r="E20" s="11">
        <v>94787.53</v>
      </c>
      <c r="F20" s="11">
        <v>15422.4</v>
      </c>
      <c r="G20" s="11">
        <v>262868.65</v>
      </c>
      <c r="H20" s="11">
        <f t="shared" si="1"/>
        <v>405912.03</v>
      </c>
    </row>
    <row r="21" s="2" customFormat="1" ht="20" customHeight="1" spans="1:8">
      <c r="A21" s="9">
        <v>16</v>
      </c>
      <c r="B21" s="10" t="s">
        <v>136</v>
      </c>
      <c r="C21" s="11">
        <v>4395.72</v>
      </c>
      <c r="D21" s="11">
        <v>0</v>
      </c>
      <c r="E21" s="11">
        <v>27439.2</v>
      </c>
      <c r="F21" s="11">
        <v>15199.2</v>
      </c>
      <c r="G21" s="11">
        <v>162496.21</v>
      </c>
      <c r="H21" s="11">
        <f t="shared" si="1"/>
        <v>209530.33</v>
      </c>
    </row>
    <row r="22" s="2" customFormat="1" ht="20" customHeight="1" spans="1:8">
      <c r="A22" s="9">
        <v>17</v>
      </c>
      <c r="B22" s="10" t="s">
        <v>137</v>
      </c>
      <c r="C22" s="11">
        <v>3532.6</v>
      </c>
      <c r="D22" s="11">
        <v>140875.38</v>
      </c>
      <c r="E22" s="11">
        <v>72611.45</v>
      </c>
      <c r="F22" s="11">
        <v>0</v>
      </c>
      <c r="G22" s="11">
        <v>545131.38</v>
      </c>
      <c r="H22" s="11">
        <f t="shared" si="1"/>
        <v>762150.81</v>
      </c>
    </row>
    <row r="23" s="2" customFormat="1" ht="20" customHeight="1" spans="1:8">
      <c r="A23" s="9">
        <v>18</v>
      </c>
      <c r="B23" s="10" t="s">
        <v>138</v>
      </c>
      <c r="C23" s="11">
        <v>2384.09</v>
      </c>
      <c r="D23" s="11">
        <v>-19000</v>
      </c>
      <c r="E23" s="11">
        <v>54310.8</v>
      </c>
      <c r="F23" s="11">
        <v>8884.8</v>
      </c>
      <c r="G23" s="11">
        <v>245137.62</v>
      </c>
      <c r="H23" s="11">
        <f t="shared" si="1"/>
        <v>291717.31</v>
      </c>
    </row>
    <row r="24" s="2" customFormat="1" ht="20" customHeight="1" spans="1:8">
      <c r="A24" s="9">
        <v>19</v>
      </c>
      <c r="B24" s="10" t="s">
        <v>139</v>
      </c>
      <c r="C24" s="11">
        <v>3403.51</v>
      </c>
      <c r="D24" s="11">
        <v>169166.5</v>
      </c>
      <c r="E24" s="11">
        <v>49475.2</v>
      </c>
      <c r="F24" s="11">
        <v>20267.6</v>
      </c>
      <c r="G24" s="11">
        <v>487885.63</v>
      </c>
      <c r="H24" s="11">
        <f t="shared" si="1"/>
        <v>730198.44</v>
      </c>
    </row>
    <row r="25" s="2" customFormat="1" ht="20" customHeight="1" spans="1:8">
      <c r="A25" s="9">
        <v>20</v>
      </c>
      <c r="B25" s="10" t="s">
        <v>140</v>
      </c>
      <c r="C25" s="11">
        <v>3884.2</v>
      </c>
      <c r="D25" s="11">
        <v>18512.26</v>
      </c>
      <c r="E25" s="11">
        <v>96420.08</v>
      </c>
      <c r="F25" s="11">
        <v>13759.2</v>
      </c>
      <c r="G25" s="11">
        <v>282616.36</v>
      </c>
      <c r="H25" s="11">
        <f t="shared" si="1"/>
        <v>415192.1</v>
      </c>
    </row>
    <row r="26" s="2" customFormat="1" ht="20" customHeight="1" spans="1:8">
      <c r="A26" s="9">
        <v>21</v>
      </c>
      <c r="B26" s="10" t="s">
        <v>141</v>
      </c>
      <c r="C26" s="11">
        <v>3389.71</v>
      </c>
      <c r="D26" s="11">
        <v>14524.73</v>
      </c>
      <c r="E26" s="11">
        <v>83808.18</v>
      </c>
      <c r="F26" s="11">
        <v>27000.18</v>
      </c>
      <c r="G26" s="11">
        <v>654764.59</v>
      </c>
      <c r="H26" s="11">
        <f t="shared" si="1"/>
        <v>783487.39</v>
      </c>
    </row>
    <row r="27" s="2" customFormat="1" ht="20" customHeight="1" spans="1:8">
      <c r="A27" s="9">
        <v>22</v>
      </c>
      <c r="B27" s="10" t="s">
        <v>142</v>
      </c>
      <c r="C27" s="11">
        <v>4319.69</v>
      </c>
      <c r="D27" s="11">
        <v>77203.54</v>
      </c>
      <c r="E27" s="11">
        <v>50087.64</v>
      </c>
      <c r="F27" s="11">
        <v>27227.64</v>
      </c>
      <c r="G27" s="11">
        <v>1159007.19</v>
      </c>
      <c r="H27" s="11">
        <f t="shared" si="1"/>
        <v>1317845.7</v>
      </c>
    </row>
    <row r="28" s="2" customFormat="1" ht="20" customHeight="1" spans="1:8">
      <c r="A28" s="9">
        <v>23</v>
      </c>
      <c r="B28" s="10" t="s">
        <v>143</v>
      </c>
      <c r="C28" s="11">
        <v>4950.08</v>
      </c>
      <c r="D28" s="11">
        <v>-2800</v>
      </c>
      <c r="E28" s="11">
        <v>72779.19</v>
      </c>
      <c r="F28" s="11">
        <v>21919.2</v>
      </c>
      <c r="G28" s="11">
        <v>549598.03</v>
      </c>
      <c r="H28" s="11">
        <f t="shared" si="1"/>
        <v>646446.5</v>
      </c>
    </row>
    <row r="29" s="2" customFormat="1" ht="20" customHeight="1" spans="1:8">
      <c r="A29" s="9">
        <v>24</v>
      </c>
      <c r="B29" s="13" t="s">
        <v>144</v>
      </c>
      <c r="C29" s="11">
        <v>306930.76</v>
      </c>
      <c r="D29" s="11">
        <v>106689.44</v>
      </c>
      <c r="E29" s="11">
        <v>75842.4</v>
      </c>
      <c r="F29" s="11">
        <v>0</v>
      </c>
      <c r="G29" s="11">
        <v>79203.64</v>
      </c>
      <c r="H29" s="11">
        <f t="shared" si="1"/>
        <v>568666.24</v>
      </c>
    </row>
    <row r="30" s="2" customFormat="1" ht="20" customHeight="1" spans="1:8">
      <c r="A30" s="6" t="s">
        <v>96</v>
      </c>
      <c r="B30" s="7" t="s">
        <v>46</v>
      </c>
      <c r="C30" s="8">
        <f t="shared" ref="C30:H30" si="2">SUM(C31:C39)</f>
        <v>21978.11</v>
      </c>
      <c r="D30" s="8">
        <f t="shared" si="2"/>
        <v>425716.09</v>
      </c>
      <c r="E30" s="8">
        <f t="shared" si="2"/>
        <v>472560.8</v>
      </c>
      <c r="F30" s="8">
        <f t="shared" si="2"/>
        <v>116856.4</v>
      </c>
      <c r="G30" s="8">
        <f t="shared" si="2"/>
        <v>2744449.73</v>
      </c>
      <c r="H30" s="8">
        <f t="shared" si="2"/>
        <v>3781561.13</v>
      </c>
    </row>
    <row r="31" s="2" customFormat="1" ht="20" customHeight="1" spans="1:8">
      <c r="A31" s="9">
        <v>1</v>
      </c>
      <c r="B31" s="10" t="s">
        <v>145</v>
      </c>
      <c r="C31" s="11">
        <v>3069.99</v>
      </c>
      <c r="D31" s="11">
        <v>37604.95</v>
      </c>
      <c r="E31" s="11">
        <v>52587.6</v>
      </c>
      <c r="F31" s="11">
        <v>13737.6</v>
      </c>
      <c r="G31" s="11">
        <v>383409.36</v>
      </c>
      <c r="H31" s="11">
        <f>SUM(C31:G31)</f>
        <v>490409.5</v>
      </c>
    </row>
    <row r="32" s="2" customFormat="1" ht="20" customHeight="1" spans="1:8">
      <c r="A32" s="9">
        <v>2</v>
      </c>
      <c r="B32" s="10" t="s">
        <v>146</v>
      </c>
      <c r="C32" s="11">
        <v>2477.97</v>
      </c>
      <c r="D32" s="11">
        <v>18686.4</v>
      </c>
      <c r="E32" s="11">
        <v>44146.2</v>
      </c>
      <c r="F32" s="11">
        <v>10281.6</v>
      </c>
      <c r="G32" s="11">
        <v>235858.13</v>
      </c>
      <c r="H32" s="11">
        <f t="shared" ref="H32:H39" si="3">SUM(C32:G32)</f>
        <v>311450.3</v>
      </c>
    </row>
    <row r="33" s="2" customFormat="1" ht="20" customHeight="1" spans="1:8">
      <c r="A33" s="9">
        <v>3</v>
      </c>
      <c r="B33" s="10" t="s">
        <v>147</v>
      </c>
      <c r="C33" s="11">
        <v>1680.72</v>
      </c>
      <c r="D33" s="11">
        <v>65854.45</v>
      </c>
      <c r="E33" s="11">
        <v>38963.2</v>
      </c>
      <c r="F33" s="11">
        <v>8812.8</v>
      </c>
      <c r="G33" s="11">
        <v>221066.28</v>
      </c>
      <c r="H33" s="11">
        <f t="shared" si="3"/>
        <v>336377.45</v>
      </c>
    </row>
    <row r="34" s="2" customFormat="1" ht="20" customHeight="1" spans="1:8">
      <c r="A34" s="9">
        <v>4</v>
      </c>
      <c r="B34" s="10" t="s">
        <v>148</v>
      </c>
      <c r="C34" s="11">
        <v>4539.04</v>
      </c>
      <c r="D34" s="11">
        <v>24341.24</v>
      </c>
      <c r="E34" s="11">
        <v>55225.8</v>
      </c>
      <c r="F34" s="11">
        <v>19958.8</v>
      </c>
      <c r="G34" s="11">
        <v>379804.5</v>
      </c>
      <c r="H34" s="11">
        <f t="shared" si="3"/>
        <v>483869.38</v>
      </c>
    </row>
    <row r="35" s="2" customFormat="1" ht="20" customHeight="1" spans="1:8">
      <c r="A35" s="9">
        <v>5</v>
      </c>
      <c r="B35" s="10" t="s">
        <v>149</v>
      </c>
      <c r="C35" s="12">
        <v>2198.54</v>
      </c>
      <c r="D35" s="12">
        <v>70036.1</v>
      </c>
      <c r="E35" s="12">
        <v>64574</v>
      </c>
      <c r="F35" s="12">
        <v>12830.4</v>
      </c>
      <c r="G35" s="12">
        <v>359321.75</v>
      </c>
      <c r="H35" s="11">
        <f t="shared" si="3"/>
        <v>508960.79</v>
      </c>
    </row>
    <row r="36" s="2" customFormat="1" ht="20" customHeight="1" spans="1:8">
      <c r="A36" s="9">
        <v>6</v>
      </c>
      <c r="B36" s="10" t="s">
        <v>150</v>
      </c>
      <c r="C36" s="11">
        <v>1950.37</v>
      </c>
      <c r="D36" s="11">
        <v>27817.5</v>
      </c>
      <c r="E36" s="11">
        <v>46933.2</v>
      </c>
      <c r="F36" s="11">
        <v>14385.6</v>
      </c>
      <c r="G36" s="11">
        <v>316011.18</v>
      </c>
      <c r="H36" s="11">
        <f t="shared" si="3"/>
        <v>407097.85</v>
      </c>
    </row>
    <row r="37" s="2" customFormat="1" ht="20" customHeight="1" spans="1:8">
      <c r="A37" s="9">
        <v>7</v>
      </c>
      <c r="B37" s="10" t="s">
        <v>151</v>
      </c>
      <c r="C37" s="11">
        <v>2491.48</v>
      </c>
      <c r="D37" s="11">
        <v>63642.45</v>
      </c>
      <c r="E37" s="11">
        <v>59547</v>
      </c>
      <c r="F37" s="11">
        <v>12636</v>
      </c>
      <c r="G37" s="11">
        <v>271582.13</v>
      </c>
      <c r="H37" s="11">
        <f t="shared" si="3"/>
        <v>409899.06</v>
      </c>
    </row>
    <row r="38" s="2" customFormat="1" ht="20" customHeight="1" spans="1:8">
      <c r="A38" s="9">
        <v>8</v>
      </c>
      <c r="B38" s="10" t="s">
        <v>152</v>
      </c>
      <c r="C38" s="11">
        <v>1696.33</v>
      </c>
      <c r="D38" s="11">
        <v>26332.88</v>
      </c>
      <c r="E38" s="11">
        <v>62054.6</v>
      </c>
      <c r="F38" s="11">
        <v>9460.8</v>
      </c>
      <c r="G38" s="11">
        <v>253582.6</v>
      </c>
      <c r="H38" s="11">
        <f t="shared" si="3"/>
        <v>353127.21</v>
      </c>
    </row>
    <row r="39" s="2" customFormat="1" ht="20" customHeight="1" spans="1:8">
      <c r="A39" s="9">
        <v>9</v>
      </c>
      <c r="B39" s="10" t="s">
        <v>153</v>
      </c>
      <c r="C39" s="11">
        <v>1873.67</v>
      </c>
      <c r="D39" s="11">
        <v>91400.12</v>
      </c>
      <c r="E39" s="11">
        <v>48529.2</v>
      </c>
      <c r="F39" s="11">
        <v>14752.8</v>
      </c>
      <c r="G39" s="11">
        <v>323813.8</v>
      </c>
      <c r="H39" s="11">
        <f t="shared" si="3"/>
        <v>480369.59</v>
      </c>
    </row>
    <row r="40" s="2" customFormat="1" ht="20" customHeight="1" spans="1:8">
      <c r="A40" s="6" t="s">
        <v>107</v>
      </c>
      <c r="B40" s="7" t="s">
        <v>47</v>
      </c>
      <c r="C40" s="8">
        <f t="shared" ref="C40:H40" si="4">SUM(C41:C53)</f>
        <v>60917.24</v>
      </c>
      <c r="D40" s="8">
        <f t="shared" si="4"/>
        <v>1630866.69</v>
      </c>
      <c r="E40" s="8">
        <f t="shared" si="4"/>
        <v>448739.31</v>
      </c>
      <c r="F40" s="8">
        <f t="shared" si="4"/>
        <v>124667.8</v>
      </c>
      <c r="G40" s="8">
        <f t="shared" si="4"/>
        <v>4871391.19</v>
      </c>
      <c r="H40" s="8">
        <f t="shared" si="4"/>
        <v>7136582.23</v>
      </c>
    </row>
    <row r="41" s="2" customFormat="1" ht="20" customHeight="1" spans="1:8">
      <c r="A41" s="9">
        <v>1</v>
      </c>
      <c r="B41" s="10" t="s">
        <v>154</v>
      </c>
      <c r="C41" s="11">
        <v>4262.75</v>
      </c>
      <c r="D41" s="11">
        <v>39993.77</v>
      </c>
      <c r="E41" s="11">
        <v>34402.4</v>
      </c>
      <c r="F41" s="11">
        <v>12978</v>
      </c>
      <c r="G41" s="11">
        <v>219461.22</v>
      </c>
      <c r="H41" s="11">
        <f>SUM(C41:G41)</f>
        <v>311098.14</v>
      </c>
    </row>
    <row r="42" s="2" customFormat="1" ht="20" customHeight="1" spans="1:8">
      <c r="A42" s="9">
        <v>2</v>
      </c>
      <c r="B42" s="10" t="s">
        <v>155</v>
      </c>
      <c r="C42" s="11">
        <v>2840.15</v>
      </c>
      <c r="D42" s="11">
        <v>125681.35</v>
      </c>
      <c r="E42" s="11">
        <v>11856.6</v>
      </c>
      <c r="F42" s="11">
        <v>0</v>
      </c>
      <c r="G42" s="11">
        <v>419580.73</v>
      </c>
      <c r="H42" s="11">
        <f t="shared" ref="H42:H53" si="5">SUM(C42:G42)</f>
        <v>559958.83</v>
      </c>
    </row>
    <row r="43" s="2" customFormat="1" ht="20" customHeight="1" spans="1:8">
      <c r="A43" s="9">
        <v>3</v>
      </c>
      <c r="B43" s="10" t="s">
        <v>156</v>
      </c>
      <c r="C43" s="11">
        <v>5690.27</v>
      </c>
      <c r="D43" s="11">
        <v>1011.86</v>
      </c>
      <c r="E43" s="11">
        <v>43060.2</v>
      </c>
      <c r="F43" s="11">
        <v>0</v>
      </c>
      <c r="G43" s="11">
        <v>374144.81</v>
      </c>
      <c r="H43" s="11">
        <f t="shared" si="5"/>
        <v>423907.14</v>
      </c>
    </row>
    <row r="44" s="2" customFormat="1" ht="20" customHeight="1" spans="1:8">
      <c r="A44" s="9">
        <v>4</v>
      </c>
      <c r="B44" s="10" t="s">
        <v>157</v>
      </c>
      <c r="C44" s="11">
        <v>4747.97</v>
      </c>
      <c r="D44" s="11">
        <v>194574.77</v>
      </c>
      <c r="E44" s="11">
        <v>40904.52</v>
      </c>
      <c r="F44" s="11">
        <v>12523.5</v>
      </c>
      <c r="G44" s="11">
        <v>376717.18</v>
      </c>
      <c r="H44" s="11">
        <f t="shared" si="5"/>
        <v>629467.94</v>
      </c>
    </row>
    <row r="45" s="2" customFormat="1" ht="20" customHeight="1" spans="1:8">
      <c r="A45" s="9">
        <v>5</v>
      </c>
      <c r="B45" s="10" t="s">
        <v>158</v>
      </c>
      <c r="C45" s="12">
        <v>2241.95</v>
      </c>
      <c r="D45" s="12">
        <v>100816.66</v>
      </c>
      <c r="E45" s="12">
        <v>49998</v>
      </c>
      <c r="F45" s="12">
        <v>13802.4</v>
      </c>
      <c r="G45" s="12">
        <v>314450.79</v>
      </c>
      <c r="H45" s="11">
        <f t="shared" si="5"/>
        <v>481309.8</v>
      </c>
    </row>
    <row r="46" s="2" customFormat="1" ht="20" customHeight="1" spans="1:8">
      <c r="A46" s="9">
        <v>6</v>
      </c>
      <c r="B46" s="10" t="s">
        <v>159</v>
      </c>
      <c r="C46" s="11">
        <v>16036.76</v>
      </c>
      <c r="D46" s="11">
        <v>229858.2</v>
      </c>
      <c r="E46" s="11">
        <v>49167.6</v>
      </c>
      <c r="F46" s="11">
        <v>21207.6</v>
      </c>
      <c r="G46" s="11">
        <v>493143.95</v>
      </c>
      <c r="H46" s="11">
        <f t="shared" si="5"/>
        <v>809414.11</v>
      </c>
    </row>
    <row r="47" s="2" customFormat="1" ht="20" customHeight="1" spans="1:8">
      <c r="A47" s="9">
        <v>7</v>
      </c>
      <c r="B47" s="10" t="s">
        <v>160</v>
      </c>
      <c r="C47" s="11">
        <v>2335.25</v>
      </c>
      <c r="D47" s="11">
        <v>116180.63</v>
      </c>
      <c r="E47" s="11">
        <v>42185.35</v>
      </c>
      <c r="F47" s="11">
        <v>12457.6</v>
      </c>
      <c r="G47" s="11">
        <v>204756.33</v>
      </c>
      <c r="H47" s="11">
        <f t="shared" si="5"/>
        <v>377915.16</v>
      </c>
    </row>
    <row r="48" s="2" customFormat="1" ht="20" customHeight="1" spans="1:8">
      <c r="A48" s="9">
        <v>8</v>
      </c>
      <c r="B48" s="10" t="s">
        <v>161</v>
      </c>
      <c r="C48" s="11">
        <v>5995.6</v>
      </c>
      <c r="D48" s="11">
        <v>330291.27</v>
      </c>
      <c r="E48" s="11">
        <v>0</v>
      </c>
      <c r="F48" s="11">
        <v>0</v>
      </c>
      <c r="G48" s="11">
        <v>995278.19</v>
      </c>
      <c r="H48" s="11">
        <f t="shared" si="5"/>
        <v>1331565.06</v>
      </c>
    </row>
    <row r="49" s="2" customFormat="1" ht="20" customHeight="1" spans="1:8">
      <c r="A49" s="9">
        <v>9</v>
      </c>
      <c r="B49" s="10" t="s">
        <v>162</v>
      </c>
      <c r="C49" s="11">
        <v>3543.13</v>
      </c>
      <c r="D49" s="11">
        <v>123072.23</v>
      </c>
      <c r="E49" s="11">
        <v>35317</v>
      </c>
      <c r="F49" s="11">
        <v>8859</v>
      </c>
      <c r="G49" s="11">
        <v>312344.59</v>
      </c>
      <c r="H49" s="11">
        <f t="shared" si="5"/>
        <v>483135.95</v>
      </c>
    </row>
    <row r="50" s="2" customFormat="1" ht="20" customHeight="1" spans="1:8">
      <c r="A50" s="9">
        <v>10</v>
      </c>
      <c r="B50" s="10" t="s">
        <v>163</v>
      </c>
      <c r="C50" s="11">
        <v>1802.81</v>
      </c>
      <c r="D50" s="11">
        <v>136871.13</v>
      </c>
      <c r="E50" s="11">
        <v>37763.68</v>
      </c>
      <c r="F50" s="11">
        <v>12312</v>
      </c>
      <c r="G50" s="11">
        <v>199431.63</v>
      </c>
      <c r="H50" s="11">
        <f t="shared" si="5"/>
        <v>388181.25</v>
      </c>
    </row>
    <row r="51" s="2" customFormat="1" ht="20" customHeight="1" spans="1:8">
      <c r="A51" s="9">
        <v>11</v>
      </c>
      <c r="B51" s="10" t="s">
        <v>164</v>
      </c>
      <c r="C51" s="11">
        <v>4558.08</v>
      </c>
      <c r="D51" s="11">
        <v>0</v>
      </c>
      <c r="E51" s="11">
        <v>26882.3</v>
      </c>
      <c r="F51" s="11">
        <v>10840.5</v>
      </c>
      <c r="G51" s="11">
        <v>248986.15</v>
      </c>
      <c r="H51" s="11">
        <f t="shared" si="5"/>
        <v>291267.03</v>
      </c>
    </row>
    <row r="52" s="2" customFormat="1" ht="20" customHeight="1" spans="1:8">
      <c r="A52" s="9">
        <v>12</v>
      </c>
      <c r="B52" s="10" t="s">
        <v>165</v>
      </c>
      <c r="C52" s="11">
        <v>2172.44</v>
      </c>
      <c r="D52" s="11">
        <v>210632.13</v>
      </c>
      <c r="E52" s="11">
        <v>34704.7</v>
      </c>
      <c r="F52" s="11">
        <v>9295.2</v>
      </c>
      <c r="G52" s="11">
        <v>400541.61</v>
      </c>
      <c r="H52" s="11">
        <f t="shared" si="5"/>
        <v>657346.08</v>
      </c>
    </row>
    <row r="53" s="2" customFormat="1" ht="20" customHeight="1" spans="1:8">
      <c r="A53" s="9">
        <v>13</v>
      </c>
      <c r="B53" s="10" t="s">
        <v>166</v>
      </c>
      <c r="C53" s="11">
        <v>4690.08</v>
      </c>
      <c r="D53" s="11">
        <v>21882.69</v>
      </c>
      <c r="E53" s="11">
        <v>42496.96</v>
      </c>
      <c r="F53" s="11">
        <v>10392</v>
      </c>
      <c r="G53" s="11">
        <v>312554.01</v>
      </c>
      <c r="H53" s="11">
        <f t="shared" si="5"/>
        <v>392015.74</v>
      </c>
    </row>
    <row r="54" s="2" customFormat="1" ht="20" customHeight="1" spans="1:8">
      <c r="A54" s="6" t="s">
        <v>167</v>
      </c>
      <c r="B54" s="7" t="s">
        <v>48</v>
      </c>
      <c r="C54" s="8">
        <f t="shared" ref="C54:H54" si="6">SUM(C55:C68)</f>
        <v>1387770.21</v>
      </c>
      <c r="D54" s="8">
        <f t="shared" si="6"/>
        <v>1210914.56</v>
      </c>
      <c r="E54" s="8">
        <f t="shared" si="6"/>
        <v>400336.63</v>
      </c>
      <c r="F54" s="8">
        <f t="shared" si="6"/>
        <v>89290.8</v>
      </c>
      <c r="G54" s="8">
        <f t="shared" si="6"/>
        <v>1855491.35</v>
      </c>
      <c r="H54" s="8">
        <f t="shared" si="6"/>
        <v>4943803.55</v>
      </c>
    </row>
    <row r="55" s="2" customFormat="1" ht="20" customHeight="1" spans="1:8">
      <c r="A55" s="9">
        <v>1</v>
      </c>
      <c r="B55" s="10" t="s">
        <v>168</v>
      </c>
      <c r="C55" s="11">
        <v>134394.91</v>
      </c>
      <c r="D55" s="11">
        <v>45620.78</v>
      </c>
      <c r="E55" s="11">
        <v>32358.26</v>
      </c>
      <c r="F55" s="11">
        <v>0</v>
      </c>
      <c r="G55" s="11">
        <v>166445.1</v>
      </c>
      <c r="H55" s="11">
        <f>SUM(C55:G55)</f>
        <v>378819.05</v>
      </c>
    </row>
    <row r="56" s="2" customFormat="1" ht="20" customHeight="1" spans="1:8">
      <c r="A56" s="9">
        <v>2</v>
      </c>
      <c r="B56" s="10" t="s">
        <v>169</v>
      </c>
      <c r="C56" s="11">
        <v>105056.97</v>
      </c>
      <c r="D56" s="11">
        <v>109810.85</v>
      </c>
      <c r="E56" s="11">
        <v>0</v>
      </c>
      <c r="F56" s="11">
        <v>0</v>
      </c>
      <c r="G56" s="11">
        <v>113157.3</v>
      </c>
      <c r="H56" s="11">
        <f t="shared" ref="H56:H68" si="7">SUM(C56:G56)</f>
        <v>328025.12</v>
      </c>
    </row>
    <row r="57" s="2" customFormat="1" ht="20" customHeight="1" spans="1:8">
      <c r="A57" s="9">
        <v>3</v>
      </c>
      <c r="B57" s="10" t="s">
        <v>170</v>
      </c>
      <c r="C57" s="11">
        <v>-72040.5</v>
      </c>
      <c r="D57" s="11">
        <v>0</v>
      </c>
      <c r="E57" s="11">
        <v>38965.29</v>
      </c>
      <c r="F57" s="11">
        <v>0</v>
      </c>
      <c r="G57" s="11">
        <v>130487.02</v>
      </c>
      <c r="H57" s="11">
        <f t="shared" si="7"/>
        <v>97411.81</v>
      </c>
    </row>
    <row r="58" s="2" customFormat="1" ht="20" customHeight="1" spans="1:8">
      <c r="A58" s="9">
        <v>4</v>
      </c>
      <c r="B58" s="10" t="s">
        <v>171</v>
      </c>
      <c r="C58" s="11">
        <v>87953.82</v>
      </c>
      <c r="D58" s="11">
        <v>74870.63</v>
      </c>
      <c r="E58" s="11">
        <v>24026.97</v>
      </c>
      <c r="F58" s="11">
        <v>9201.6</v>
      </c>
      <c r="G58" s="11">
        <v>149163.45</v>
      </c>
      <c r="H58" s="11">
        <f t="shared" si="7"/>
        <v>345216.47</v>
      </c>
    </row>
    <row r="59" s="2" customFormat="1" ht="20" customHeight="1" spans="1:8">
      <c r="A59" s="9">
        <v>5</v>
      </c>
      <c r="B59" s="10" t="s">
        <v>172</v>
      </c>
      <c r="C59" s="12">
        <v>142829.98</v>
      </c>
      <c r="D59" s="12">
        <v>142278.06</v>
      </c>
      <c r="E59" s="12">
        <v>7938</v>
      </c>
      <c r="F59" s="12">
        <v>7938</v>
      </c>
      <c r="G59" s="12">
        <v>104327.8</v>
      </c>
      <c r="H59" s="11">
        <f t="shared" si="7"/>
        <v>405311.84</v>
      </c>
    </row>
    <row r="60" s="2" customFormat="1" ht="20" customHeight="1" spans="1:8">
      <c r="A60" s="9">
        <v>6</v>
      </c>
      <c r="B60" s="10" t="s">
        <v>173</v>
      </c>
      <c r="C60" s="11">
        <v>45520.78</v>
      </c>
      <c r="D60" s="11">
        <v>81422.17</v>
      </c>
      <c r="E60" s="11">
        <v>0</v>
      </c>
      <c r="F60" s="11">
        <v>0</v>
      </c>
      <c r="G60" s="11">
        <v>53283.99</v>
      </c>
      <c r="H60" s="11">
        <f t="shared" si="7"/>
        <v>180226.94</v>
      </c>
    </row>
    <row r="61" s="2" customFormat="1" ht="20" customHeight="1" spans="1:8">
      <c r="A61" s="9">
        <v>7</v>
      </c>
      <c r="B61" s="10" t="s">
        <v>174</v>
      </c>
      <c r="C61" s="11">
        <v>186084.68</v>
      </c>
      <c r="D61" s="11">
        <v>67833.4</v>
      </c>
      <c r="E61" s="11">
        <v>51483.6</v>
      </c>
      <c r="F61" s="11">
        <v>10951.2</v>
      </c>
      <c r="G61" s="11">
        <v>129437.88</v>
      </c>
      <c r="H61" s="11">
        <f t="shared" si="7"/>
        <v>445790.76</v>
      </c>
    </row>
    <row r="62" s="2" customFormat="1" ht="20" customHeight="1" spans="1:8">
      <c r="A62" s="9">
        <v>8</v>
      </c>
      <c r="B62" s="10" t="s">
        <v>175</v>
      </c>
      <c r="C62" s="11">
        <v>1409.89</v>
      </c>
      <c r="D62" s="11">
        <v>162062.38</v>
      </c>
      <c r="E62" s="11">
        <v>41982.91</v>
      </c>
      <c r="F62" s="11">
        <v>9432</v>
      </c>
      <c r="G62" s="11">
        <v>245068.25</v>
      </c>
      <c r="H62" s="11">
        <f t="shared" si="7"/>
        <v>459955.43</v>
      </c>
    </row>
    <row r="63" s="2" customFormat="1" ht="20" customHeight="1" spans="1:8">
      <c r="A63" s="9">
        <v>9</v>
      </c>
      <c r="B63" s="10" t="s">
        <v>176</v>
      </c>
      <c r="C63" s="11">
        <v>107498.48</v>
      </c>
      <c r="D63" s="11">
        <v>124593.55</v>
      </c>
      <c r="E63" s="11">
        <v>27679.56</v>
      </c>
      <c r="F63" s="11">
        <v>10512</v>
      </c>
      <c r="G63" s="11">
        <v>90885.95</v>
      </c>
      <c r="H63" s="11">
        <f t="shared" si="7"/>
        <v>361169.54</v>
      </c>
    </row>
    <row r="64" s="2" customFormat="1" ht="20" customHeight="1" spans="1:8">
      <c r="A64" s="9">
        <v>10</v>
      </c>
      <c r="B64" s="10" t="s">
        <v>177</v>
      </c>
      <c r="C64" s="11">
        <v>88141.24</v>
      </c>
      <c r="D64" s="11">
        <v>2251.34</v>
      </c>
      <c r="E64" s="11">
        <v>48992.88</v>
      </c>
      <c r="F64" s="11">
        <v>8553.6</v>
      </c>
      <c r="G64" s="11">
        <v>126746.31</v>
      </c>
      <c r="H64" s="11">
        <f t="shared" si="7"/>
        <v>274685.37</v>
      </c>
    </row>
    <row r="65" s="2" customFormat="1" ht="20" customHeight="1" spans="1:8">
      <c r="A65" s="9">
        <v>11</v>
      </c>
      <c r="B65" s="10" t="s">
        <v>178</v>
      </c>
      <c r="C65" s="11">
        <v>162048.18</v>
      </c>
      <c r="D65" s="11">
        <v>198280.3</v>
      </c>
      <c r="E65" s="11">
        <v>20110.2</v>
      </c>
      <c r="F65" s="11">
        <v>0</v>
      </c>
      <c r="G65" s="11">
        <v>113579.2</v>
      </c>
      <c r="H65" s="11">
        <f t="shared" si="7"/>
        <v>494017.88</v>
      </c>
    </row>
    <row r="66" s="2" customFormat="1" ht="20" customHeight="1" spans="1:8">
      <c r="A66" s="9">
        <v>12</v>
      </c>
      <c r="B66" s="10" t="s">
        <v>179</v>
      </c>
      <c r="C66" s="11">
        <v>148704.15</v>
      </c>
      <c r="D66" s="11">
        <v>143754.94</v>
      </c>
      <c r="E66" s="11">
        <v>39935.8</v>
      </c>
      <c r="F66" s="11">
        <v>17208</v>
      </c>
      <c r="G66" s="11">
        <v>211463.36</v>
      </c>
      <c r="H66" s="11">
        <f t="shared" si="7"/>
        <v>561066.25</v>
      </c>
    </row>
    <row r="67" s="2" customFormat="1" ht="20" customHeight="1" spans="1:8">
      <c r="A67" s="9">
        <v>13</v>
      </c>
      <c r="B67" s="10" t="s">
        <v>180</v>
      </c>
      <c r="C67" s="11">
        <v>58112.21</v>
      </c>
      <c r="D67" s="11">
        <v>57950.76</v>
      </c>
      <c r="E67" s="11">
        <v>0</v>
      </c>
      <c r="F67" s="11">
        <v>0</v>
      </c>
      <c r="G67" s="11">
        <v>87575.19</v>
      </c>
      <c r="H67" s="11">
        <f t="shared" si="7"/>
        <v>203638.16</v>
      </c>
    </row>
    <row r="68" s="2" customFormat="1" ht="20" customHeight="1" spans="1:8">
      <c r="A68" s="9">
        <v>14</v>
      </c>
      <c r="B68" s="10" t="s">
        <v>181</v>
      </c>
      <c r="C68" s="11">
        <v>192055.42</v>
      </c>
      <c r="D68" s="12">
        <v>185.4</v>
      </c>
      <c r="E68" s="11">
        <v>66863.16</v>
      </c>
      <c r="F68" s="11">
        <v>15494.4</v>
      </c>
      <c r="G68" s="11">
        <v>133870.55</v>
      </c>
      <c r="H68" s="11">
        <f t="shared" si="7"/>
        <v>408468.93</v>
      </c>
    </row>
    <row r="69" s="2" customFormat="1" ht="20" customHeight="1" spans="1:8">
      <c r="A69" s="6" t="s">
        <v>182</v>
      </c>
      <c r="B69" s="7" t="s">
        <v>49</v>
      </c>
      <c r="C69" s="8">
        <f t="shared" ref="C69:H69" si="8">SUM(C70:C77)</f>
        <v>119996.46</v>
      </c>
      <c r="D69" s="8">
        <f t="shared" si="8"/>
        <v>495560.54</v>
      </c>
      <c r="E69" s="8">
        <f t="shared" si="8"/>
        <v>444357.84</v>
      </c>
      <c r="F69" s="8">
        <f t="shared" si="8"/>
        <v>109569.8</v>
      </c>
      <c r="G69" s="8">
        <f t="shared" si="8"/>
        <v>2894888.19</v>
      </c>
      <c r="H69" s="8">
        <f t="shared" si="8"/>
        <v>4064372.83</v>
      </c>
    </row>
    <row r="70" s="2" customFormat="1" ht="20" customHeight="1" spans="1:8">
      <c r="A70" s="9">
        <v>1</v>
      </c>
      <c r="B70" s="10" t="s">
        <v>183</v>
      </c>
      <c r="C70" s="11">
        <v>2068.49</v>
      </c>
      <c r="D70" s="11">
        <v>0</v>
      </c>
      <c r="E70" s="11">
        <v>42587.46</v>
      </c>
      <c r="F70" s="11">
        <v>0</v>
      </c>
      <c r="G70" s="11">
        <v>138667.24</v>
      </c>
      <c r="H70" s="11">
        <f>SUM(C70:G70)</f>
        <v>183323.19</v>
      </c>
    </row>
    <row r="71" s="2" customFormat="1" ht="20" customHeight="1" spans="1:8">
      <c r="A71" s="9">
        <v>2</v>
      </c>
      <c r="B71" s="10" t="s">
        <v>184</v>
      </c>
      <c r="C71" s="11">
        <v>5398.17</v>
      </c>
      <c r="D71" s="11">
        <v>35333.67</v>
      </c>
      <c r="E71" s="11">
        <v>70219.3</v>
      </c>
      <c r="F71" s="11">
        <v>19180.8</v>
      </c>
      <c r="G71" s="11">
        <v>511113.93</v>
      </c>
      <c r="H71" s="11">
        <f t="shared" ref="H71:H77" si="9">SUM(C71:G71)</f>
        <v>641245.87</v>
      </c>
    </row>
    <row r="72" s="2" customFormat="1" ht="20" customHeight="1" spans="1:8">
      <c r="A72" s="9">
        <v>3</v>
      </c>
      <c r="B72" s="10" t="s">
        <v>185</v>
      </c>
      <c r="C72" s="11">
        <v>3017.66</v>
      </c>
      <c r="D72" s="11">
        <v>207019.87</v>
      </c>
      <c r="E72" s="11">
        <v>85639.63</v>
      </c>
      <c r="F72" s="11">
        <v>20281.6</v>
      </c>
      <c r="G72" s="11">
        <v>374606.01</v>
      </c>
      <c r="H72" s="11">
        <f t="shared" si="9"/>
        <v>690564.77</v>
      </c>
    </row>
    <row r="73" s="2" customFormat="1" ht="20" customHeight="1" spans="1:8">
      <c r="A73" s="9">
        <v>4</v>
      </c>
      <c r="B73" s="10" t="s">
        <v>186</v>
      </c>
      <c r="C73" s="11">
        <v>1116.97</v>
      </c>
      <c r="D73" s="11">
        <v>144794.05</v>
      </c>
      <c r="E73" s="11">
        <v>60819.2</v>
      </c>
      <c r="F73" s="11">
        <v>10367.8</v>
      </c>
      <c r="G73" s="11">
        <v>399799.35</v>
      </c>
      <c r="H73" s="11">
        <f t="shared" si="9"/>
        <v>616897.37</v>
      </c>
    </row>
    <row r="74" s="2" customFormat="1" ht="20" customHeight="1" spans="1:8">
      <c r="A74" s="9">
        <v>5</v>
      </c>
      <c r="B74" s="10" t="s">
        <v>187</v>
      </c>
      <c r="C74" s="12">
        <v>1406.55</v>
      </c>
      <c r="D74" s="12">
        <v>29723.98</v>
      </c>
      <c r="E74" s="12">
        <v>43040</v>
      </c>
      <c r="F74" s="12">
        <v>12708</v>
      </c>
      <c r="G74" s="12">
        <v>419712.12</v>
      </c>
      <c r="H74" s="11">
        <f t="shared" si="9"/>
        <v>506590.65</v>
      </c>
    </row>
    <row r="75" s="2" customFormat="1" ht="20" customHeight="1" spans="1:8">
      <c r="A75" s="9">
        <v>6</v>
      </c>
      <c r="B75" s="10" t="s">
        <v>188</v>
      </c>
      <c r="C75" s="11">
        <v>102425.73</v>
      </c>
      <c r="D75" s="11">
        <v>30737.51</v>
      </c>
      <c r="E75" s="11">
        <v>58637.4</v>
      </c>
      <c r="F75" s="11">
        <v>19512</v>
      </c>
      <c r="G75" s="11">
        <v>503092.82</v>
      </c>
      <c r="H75" s="11">
        <f t="shared" si="9"/>
        <v>714405.46</v>
      </c>
    </row>
    <row r="76" s="2" customFormat="1" ht="20" customHeight="1" spans="1:8">
      <c r="A76" s="9">
        <v>7</v>
      </c>
      <c r="B76" s="10" t="s">
        <v>189</v>
      </c>
      <c r="C76" s="11">
        <v>2970.61</v>
      </c>
      <c r="D76" s="11">
        <v>47735.2</v>
      </c>
      <c r="E76" s="11">
        <v>38370.85</v>
      </c>
      <c r="F76" s="11">
        <v>10335.6</v>
      </c>
      <c r="G76" s="11">
        <v>282488.14</v>
      </c>
      <c r="H76" s="11">
        <f t="shared" si="9"/>
        <v>381900.4</v>
      </c>
    </row>
    <row r="77" s="2" customFormat="1" ht="20" customHeight="1" spans="1:8">
      <c r="A77" s="9">
        <v>8</v>
      </c>
      <c r="B77" s="10" t="s">
        <v>190</v>
      </c>
      <c r="C77" s="11">
        <v>1592.28</v>
      </c>
      <c r="D77" s="11">
        <v>216.26</v>
      </c>
      <c r="E77" s="11">
        <v>45044</v>
      </c>
      <c r="F77" s="11">
        <v>17184</v>
      </c>
      <c r="G77" s="11">
        <v>265408.58</v>
      </c>
      <c r="H77" s="11">
        <f t="shared" si="9"/>
        <v>329445.12</v>
      </c>
    </row>
    <row r="78" s="2" customFormat="1" ht="20" customHeight="1" spans="1:8">
      <c r="A78" s="6" t="s">
        <v>191</v>
      </c>
      <c r="B78" s="7" t="s">
        <v>50</v>
      </c>
      <c r="C78" s="8">
        <f t="shared" ref="C78:H78" si="10">SUM(C79:C86)</f>
        <v>19607.63</v>
      </c>
      <c r="D78" s="8">
        <f t="shared" si="10"/>
        <v>660009.71</v>
      </c>
      <c r="E78" s="8">
        <f t="shared" si="10"/>
        <v>486520.38</v>
      </c>
      <c r="F78" s="8">
        <f t="shared" si="10"/>
        <v>89240.4</v>
      </c>
      <c r="G78" s="8">
        <f t="shared" si="10"/>
        <v>2712924.24</v>
      </c>
      <c r="H78" s="8">
        <f t="shared" si="10"/>
        <v>3968302.36</v>
      </c>
    </row>
    <row r="79" s="2" customFormat="1" ht="20" customHeight="1" spans="1:8">
      <c r="A79" s="9">
        <v>1</v>
      </c>
      <c r="B79" s="10" t="s">
        <v>192</v>
      </c>
      <c r="C79" s="11">
        <v>908.67</v>
      </c>
      <c r="D79" s="11">
        <v>124508.67</v>
      </c>
      <c r="E79" s="11">
        <v>52876.8</v>
      </c>
      <c r="F79" s="11">
        <v>10692</v>
      </c>
      <c r="G79" s="11">
        <v>328899.41</v>
      </c>
      <c r="H79" s="11">
        <f>SUM(C79:G79)</f>
        <v>517885.55</v>
      </c>
    </row>
    <row r="80" s="2" customFormat="1" ht="20" customHeight="1" spans="1:8">
      <c r="A80" s="9">
        <v>2</v>
      </c>
      <c r="B80" s="10" t="s">
        <v>193</v>
      </c>
      <c r="C80" s="11">
        <v>3071.37</v>
      </c>
      <c r="D80" s="11">
        <v>47445.99</v>
      </c>
      <c r="E80" s="11">
        <v>34045.41</v>
      </c>
      <c r="F80" s="11">
        <v>8910</v>
      </c>
      <c r="G80" s="11">
        <v>248370.6</v>
      </c>
      <c r="H80" s="11">
        <f t="shared" ref="H80:H86" si="11">SUM(C80:G80)</f>
        <v>341843.37</v>
      </c>
    </row>
    <row r="81" s="2" customFormat="1" ht="20" customHeight="1" spans="1:8">
      <c r="A81" s="9">
        <v>3</v>
      </c>
      <c r="B81" s="10" t="s">
        <v>194</v>
      </c>
      <c r="C81" s="11">
        <v>1967.48</v>
      </c>
      <c r="D81" s="11">
        <v>37768.43</v>
      </c>
      <c r="E81" s="11">
        <v>47796.28</v>
      </c>
      <c r="F81" s="11">
        <v>13608</v>
      </c>
      <c r="G81" s="11">
        <v>258135.33</v>
      </c>
      <c r="H81" s="11">
        <f t="shared" si="11"/>
        <v>359275.52</v>
      </c>
    </row>
    <row r="82" s="2" customFormat="1" ht="20" customHeight="1" spans="1:8">
      <c r="A82" s="9">
        <v>4</v>
      </c>
      <c r="B82" s="10" t="s">
        <v>195</v>
      </c>
      <c r="C82" s="11">
        <v>2305.07</v>
      </c>
      <c r="D82" s="11">
        <v>10413.16</v>
      </c>
      <c r="E82" s="11">
        <v>54431.19</v>
      </c>
      <c r="F82" s="11">
        <v>9979.2</v>
      </c>
      <c r="G82" s="11">
        <v>250401.49</v>
      </c>
      <c r="H82" s="11">
        <f t="shared" si="11"/>
        <v>327530.11</v>
      </c>
    </row>
    <row r="83" s="2" customFormat="1" ht="20" customHeight="1" spans="1:8">
      <c r="A83" s="9">
        <v>5</v>
      </c>
      <c r="B83" s="10" t="s">
        <v>196</v>
      </c>
      <c r="C83" s="12">
        <v>2143.81</v>
      </c>
      <c r="D83" s="12">
        <v>118808.44</v>
      </c>
      <c r="E83" s="12">
        <v>69801</v>
      </c>
      <c r="F83" s="12">
        <v>0</v>
      </c>
      <c r="G83" s="12">
        <v>355186.02</v>
      </c>
      <c r="H83" s="11">
        <f t="shared" si="11"/>
        <v>545939.27</v>
      </c>
    </row>
    <row r="84" s="2" customFormat="1" ht="20" customHeight="1" spans="1:8">
      <c r="A84" s="9">
        <v>6</v>
      </c>
      <c r="B84" s="10" t="s">
        <v>197</v>
      </c>
      <c r="C84" s="11">
        <v>4501.69</v>
      </c>
      <c r="D84" s="11">
        <v>127386.05</v>
      </c>
      <c r="E84" s="11">
        <v>94358</v>
      </c>
      <c r="F84" s="11">
        <v>21481.2</v>
      </c>
      <c r="G84" s="11">
        <v>571506.6</v>
      </c>
      <c r="H84" s="11">
        <f t="shared" si="11"/>
        <v>819233.54</v>
      </c>
    </row>
    <row r="85" s="2" customFormat="1" ht="20" customHeight="1" spans="1:8">
      <c r="A85" s="9">
        <v>7</v>
      </c>
      <c r="B85" s="10" t="s">
        <v>198</v>
      </c>
      <c r="C85" s="11">
        <v>2017.52</v>
      </c>
      <c r="D85" s="11">
        <v>124940.75</v>
      </c>
      <c r="E85" s="11">
        <v>79538.88</v>
      </c>
      <c r="F85" s="11">
        <v>9774</v>
      </c>
      <c r="G85" s="11">
        <v>293305</v>
      </c>
      <c r="H85" s="11">
        <f t="shared" si="11"/>
        <v>509576.15</v>
      </c>
    </row>
    <row r="86" s="2" customFormat="1" ht="20" customHeight="1" spans="1:8">
      <c r="A86" s="9">
        <v>8</v>
      </c>
      <c r="B86" s="10" t="s">
        <v>199</v>
      </c>
      <c r="C86" s="11">
        <v>2692.02</v>
      </c>
      <c r="D86" s="11">
        <v>68738.22</v>
      </c>
      <c r="E86" s="11">
        <v>53672.82</v>
      </c>
      <c r="F86" s="11">
        <v>14796</v>
      </c>
      <c r="G86" s="11">
        <v>407119.79</v>
      </c>
      <c r="H86" s="11">
        <f t="shared" si="11"/>
        <v>547018.85</v>
      </c>
    </row>
    <row r="87" s="2" customFormat="1" ht="20" customHeight="1" spans="1:8">
      <c r="A87" s="6" t="s">
        <v>200</v>
      </c>
      <c r="B87" s="7" t="s">
        <v>51</v>
      </c>
      <c r="C87" s="8">
        <f t="shared" ref="C87:H87" si="12">SUM(C88:C100)</f>
        <v>35400.58</v>
      </c>
      <c r="D87" s="8">
        <f t="shared" si="12"/>
        <v>1127787.11</v>
      </c>
      <c r="E87" s="8">
        <f t="shared" si="12"/>
        <v>906971.5</v>
      </c>
      <c r="F87" s="8">
        <f t="shared" si="12"/>
        <v>144767.6</v>
      </c>
      <c r="G87" s="8">
        <f t="shared" si="12"/>
        <v>5967080.9</v>
      </c>
      <c r="H87" s="8">
        <f t="shared" si="12"/>
        <v>8182007.69</v>
      </c>
    </row>
    <row r="88" s="2" customFormat="1" ht="20" customHeight="1" spans="1:8">
      <c r="A88" s="9">
        <v>1</v>
      </c>
      <c r="B88" s="10" t="s">
        <v>201</v>
      </c>
      <c r="C88" s="11">
        <v>6488.99</v>
      </c>
      <c r="D88" s="11">
        <v>78247.92</v>
      </c>
      <c r="E88" s="11">
        <v>46103.45</v>
      </c>
      <c r="F88" s="11">
        <v>13032</v>
      </c>
      <c r="G88" s="11">
        <v>322831</v>
      </c>
      <c r="H88" s="11">
        <f>SUM(C88:G88)</f>
        <v>466703.36</v>
      </c>
    </row>
    <row r="89" s="2" customFormat="1" ht="20" customHeight="1" spans="1:8">
      <c r="A89" s="9">
        <v>2</v>
      </c>
      <c r="B89" s="10" t="s">
        <v>202</v>
      </c>
      <c r="C89" s="11">
        <v>1783.26</v>
      </c>
      <c r="D89" s="11">
        <v>147807.67</v>
      </c>
      <c r="E89" s="11">
        <v>57332.3</v>
      </c>
      <c r="F89" s="11">
        <v>12668</v>
      </c>
      <c r="G89" s="11">
        <v>328920.29</v>
      </c>
      <c r="H89" s="11">
        <f t="shared" ref="H89:H100" si="13">SUM(C89:G89)</f>
        <v>548511.52</v>
      </c>
    </row>
    <row r="90" s="2" customFormat="1" ht="20" customHeight="1" spans="1:8">
      <c r="A90" s="9">
        <v>3</v>
      </c>
      <c r="B90" s="10" t="s">
        <v>203</v>
      </c>
      <c r="C90" s="11">
        <v>1885.48</v>
      </c>
      <c r="D90" s="11">
        <v>18533.51</v>
      </c>
      <c r="E90" s="11">
        <v>134804.13</v>
      </c>
      <c r="F90" s="11">
        <v>15422.4</v>
      </c>
      <c r="G90" s="11">
        <v>430422.51</v>
      </c>
      <c r="H90" s="11">
        <f t="shared" si="13"/>
        <v>601068.03</v>
      </c>
    </row>
    <row r="91" s="2" customFormat="1" ht="20" customHeight="1" spans="1:8">
      <c r="A91" s="9">
        <v>4</v>
      </c>
      <c r="B91" s="10" t="s">
        <v>204</v>
      </c>
      <c r="C91" s="11">
        <v>1552.08</v>
      </c>
      <c r="D91" s="11">
        <v>180819.18</v>
      </c>
      <c r="E91" s="11">
        <v>63925.5</v>
      </c>
      <c r="F91" s="11">
        <v>15317.4</v>
      </c>
      <c r="G91" s="11">
        <v>397889.3</v>
      </c>
      <c r="H91" s="11">
        <f t="shared" si="13"/>
        <v>659503.46</v>
      </c>
    </row>
    <row r="92" s="2" customFormat="1" ht="20" customHeight="1" spans="1:8">
      <c r="A92" s="9">
        <v>5</v>
      </c>
      <c r="B92" s="10" t="s">
        <v>205</v>
      </c>
      <c r="C92" s="12">
        <v>2507.12</v>
      </c>
      <c r="D92" s="12">
        <v>18268.6</v>
      </c>
      <c r="E92" s="12">
        <v>46749.75</v>
      </c>
      <c r="F92" s="12">
        <v>16329.6</v>
      </c>
      <c r="G92" s="12">
        <v>309245.5</v>
      </c>
      <c r="H92" s="11">
        <f t="shared" si="13"/>
        <v>393100.57</v>
      </c>
    </row>
    <row r="93" s="2" customFormat="1" ht="20" customHeight="1" spans="1:8">
      <c r="A93" s="9">
        <v>6</v>
      </c>
      <c r="B93" s="10" t="s">
        <v>206</v>
      </c>
      <c r="C93" s="11">
        <v>4016.08</v>
      </c>
      <c r="D93" s="11">
        <v>73662.58</v>
      </c>
      <c r="E93" s="11">
        <v>50553.75</v>
      </c>
      <c r="F93" s="11">
        <v>12744</v>
      </c>
      <c r="G93" s="11">
        <v>370647.6</v>
      </c>
      <c r="H93" s="11">
        <f t="shared" si="13"/>
        <v>511624.01</v>
      </c>
    </row>
    <row r="94" s="2" customFormat="1" ht="20" customHeight="1" spans="1:8">
      <c r="A94" s="9">
        <v>7</v>
      </c>
      <c r="B94" s="10" t="s">
        <v>207</v>
      </c>
      <c r="C94" s="11">
        <v>1938.55</v>
      </c>
      <c r="D94" s="11">
        <v>164718.15</v>
      </c>
      <c r="E94" s="11">
        <v>32238</v>
      </c>
      <c r="F94" s="11">
        <v>0</v>
      </c>
      <c r="G94" s="11">
        <v>313858.61</v>
      </c>
      <c r="H94" s="11">
        <f t="shared" si="13"/>
        <v>512753.31</v>
      </c>
    </row>
    <row r="95" s="2" customFormat="1" ht="20" customHeight="1" spans="1:8">
      <c r="A95" s="9">
        <v>8</v>
      </c>
      <c r="B95" s="10" t="s">
        <v>208</v>
      </c>
      <c r="C95" s="11">
        <v>1496.11</v>
      </c>
      <c r="D95" s="11">
        <v>39454.44</v>
      </c>
      <c r="E95" s="11">
        <v>60862.5</v>
      </c>
      <c r="F95" s="11">
        <v>12960</v>
      </c>
      <c r="G95" s="11">
        <v>363871.29</v>
      </c>
      <c r="H95" s="11">
        <f t="shared" si="13"/>
        <v>478644.34</v>
      </c>
    </row>
    <row r="96" s="2" customFormat="1" ht="20" customHeight="1" spans="1:8">
      <c r="A96" s="9">
        <v>9</v>
      </c>
      <c r="B96" s="10" t="s">
        <v>209</v>
      </c>
      <c r="C96" s="11">
        <v>2546.61</v>
      </c>
      <c r="D96" s="11">
        <v>25894.73</v>
      </c>
      <c r="E96" s="11">
        <v>48852.9</v>
      </c>
      <c r="F96" s="11">
        <v>18014.4</v>
      </c>
      <c r="G96" s="11">
        <v>474626.05</v>
      </c>
      <c r="H96" s="11">
        <f t="shared" si="13"/>
        <v>569934.69</v>
      </c>
    </row>
    <row r="97" s="2" customFormat="1" ht="20" customHeight="1" spans="1:8">
      <c r="A97" s="9">
        <v>10</v>
      </c>
      <c r="B97" s="10" t="s">
        <v>210</v>
      </c>
      <c r="C97" s="11">
        <v>1670.19</v>
      </c>
      <c r="D97" s="11">
        <v>42591.18</v>
      </c>
      <c r="E97" s="11">
        <v>60580.2</v>
      </c>
      <c r="F97" s="11">
        <v>15087.6</v>
      </c>
      <c r="G97" s="11">
        <v>389110</v>
      </c>
      <c r="H97" s="11">
        <f t="shared" si="13"/>
        <v>509039.17</v>
      </c>
    </row>
    <row r="98" s="2" customFormat="1" ht="20" customHeight="1" spans="1:8">
      <c r="A98" s="9">
        <v>11</v>
      </c>
      <c r="B98" s="10" t="s">
        <v>211</v>
      </c>
      <c r="C98" s="11">
        <v>2275.09</v>
      </c>
      <c r="D98" s="11">
        <v>14903.24</v>
      </c>
      <c r="E98" s="11">
        <v>56875.34</v>
      </c>
      <c r="F98" s="11">
        <v>13192.2</v>
      </c>
      <c r="G98" s="11">
        <v>315570.12</v>
      </c>
      <c r="H98" s="11">
        <f t="shared" si="13"/>
        <v>402815.99</v>
      </c>
    </row>
    <row r="99" s="2" customFormat="1" ht="20" customHeight="1" spans="1:8">
      <c r="A99" s="9">
        <v>12</v>
      </c>
      <c r="B99" s="10" t="s">
        <v>212</v>
      </c>
      <c r="C99" s="11">
        <v>5807.83</v>
      </c>
      <c r="D99" s="11">
        <v>293536.98</v>
      </c>
      <c r="E99" s="11">
        <v>186019.91</v>
      </c>
      <c r="F99" s="11">
        <v>0</v>
      </c>
      <c r="G99" s="11">
        <v>1549245.69</v>
      </c>
      <c r="H99" s="11">
        <f t="shared" si="13"/>
        <v>2034610.41</v>
      </c>
    </row>
    <row r="100" s="2" customFormat="1" ht="20" customHeight="1" spans="1:8">
      <c r="A100" s="9">
        <v>13</v>
      </c>
      <c r="B100" s="10" t="s">
        <v>213</v>
      </c>
      <c r="C100" s="11">
        <v>1433.19</v>
      </c>
      <c r="D100" s="11">
        <v>29348.93</v>
      </c>
      <c r="E100" s="11">
        <v>62073.77</v>
      </c>
      <c r="F100" s="11">
        <v>0</v>
      </c>
      <c r="G100" s="11">
        <v>400842.94</v>
      </c>
      <c r="H100" s="11">
        <f t="shared" si="13"/>
        <v>493698.83</v>
      </c>
    </row>
    <row r="101" s="2" customFormat="1" ht="20" customHeight="1" spans="1:8">
      <c r="A101" s="6" t="s">
        <v>214</v>
      </c>
      <c r="B101" s="7" t="s">
        <v>52</v>
      </c>
      <c r="C101" s="8">
        <f t="shared" ref="C101:H101" si="14">SUM(C102:C114)</f>
        <v>156676.43</v>
      </c>
      <c r="D101" s="8">
        <f t="shared" si="14"/>
        <v>1254337.43</v>
      </c>
      <c r="E101" s="8">
        <f t="shared" si="14"/>
        <v>209157.48</v>
      </c>
      <c r="F101" s="8">
        <f t="shared" si="14"/>
        <v>64374.8</v>
      </c>
      <c r="G101" s="8">
        <f t="shared" si="14"/>
        <v>3215818.27</v>
      </c>
      <c r="H101" s="8">
        <f t="shared" si="14"/>
        <v>4900364.41</v>
      </c>
    </row>
    <row r="102" s="2" customFormat="1" ht="20" customHeight="1" spans="1:8">
      <c r="A102" s="9">
        <v>1</v>
      </c>
      <c r="B102" s="10" t="s">
        <v>215</v>
      </c>
      <c r="C102" s="11">
        <v>-24946.72</v>
      </c>
      <c r="D102" s="11">
        <v>216066.46</v>
      </c>
      <c r="E102" s="11">
        <v>52618</v>
      </c>
      <c r="F102" s="11">
        <v>7721.8</v>
      </c>
      <c r="G102" s="11">
        <v>367053.7</v>
      </c>
      <c r="H102" s="11">
        <f>SUM(C102:G102)</f>
        <v>618513.24</v>
      </c>
    </row>
    <row r="103" s="2" customFormat="1" ht="20" customHeight="1" spans="1:8">
      <c r="A103" s="9">
        <v>2</v>
      </c>
      <c r="B103" s="10" t="s">
        <v>216</v>
      </c>
      <c r="C103" s="11">
        <v>2046.44</v>
      </c>
      <c r="D103" s="11">
        <v>123207.71</v>
      </c>
      <c r="E103" s="11">
        <v>35089.8</v>
      </c>
      <c r="F103" s="11">
        <v>11088</v>
      </c>
      <c r="G103" s="11">
        <v>397358.37</v>
      </c>
      <c r="H103" s="11">
        <f t="shared" ref="H103:H114" si="15">SUM(C103:G103)</f>
        <v>568790.32</v>
      </c>
    </row>
    <row r="104" s="2" customFormat="1" ht="20" customHeight="1" spans="1:8">
      <c r="A104" s="9">
        <v>3</v>
      </c>
      <c r="B104" s="10" t="s">
        <v>217</v>
      </c>
      <c r="C104" s="11">
        <v>1340.01</v>
      </c>
      <c r="D104" s="11">
        <v>79170.52</v>
      </c>
      <c r="E104" s="11">
        <v>0</v>
      </c>
      <c r="F104" s="11">
        <v>0</v>
      </c>
      <c r="G104" s="11">
        <v>181681.37</v>
      </c>
      <c r="H104" s="11">
        <f t="shared" si="15"/>
        <v>262191.9</v>
      </c>
    </row>
    <row r="105" s="2" customFormat="1" ht="20" customHeight="1" spans="1:8">
      <c r="A105" s="9">
        <v>4</v>
      </c>
      <c r="B105" s="10" t="s">
        <v>218</v>
      </c>
      <c r="C105" s="11">
        <v>5278.97</v>
      </c>
      <c r="D105" s="11">
        <v>83300.53</v>
      </c>
      <c r="E105" s="11">
        <v>46715.45</v>
      </c>
      <c r="F105" s="11">
        <v>10134</v>
      </c>
      <c r="G105" s="11">
        <v>290031.43</v>
      </c>
      <c r="H105" s="11">
        <f t="shared" si="15"/>
        <v>435460.38</v>
      </c>
    </row>
    <row r="106" s="2" customFormat="1" ht="20" customHeight="1" spans="1:8">
      <c r="A106" s="9">
        <v>5</v>
      </c>
      <c r="B106" s="10" t="s">
        <v>219</v>
      </c>
      <c r="C106" s="12">
        <v>80729.83</v>
      </c>
      <c r="D106" s="12">
        <v>100505.45</v>
      </c>
      <c r="E106" s="12">
        <v>5249</v>
      </c>
      <c r="F106" s="12">
        <v>5249</v>
      </c>
      <c r="G106" s="12">
        <v>178208.33</v>
      </c>
      <c r="H106" s="11">
        <f t="shared" si="15"/>
        <v>369941.61</v>
      </c>
    </row>
    <row r="107" s="2" customFormat="1" ht="20" customHeight="1" spans="1:8">
      <c r="A107" s="9">
        <v>6</v>
      </c>
      <c r="B107" s="10" t="s">
        <v>220</v>
      </c>
      <c r="C107" s="11">
        <v>5630.25</v>
      </c>
      <c r="D107" s="11">
        <v>27652.8</v>
      </c>
      <c r="E107" s="11">
        <v>2670</v>
      </c>
      <c r="F107" s="11">
        <v>2670</v>
      </c>
      <c r="G107" s="11">
        <v>170740.03</v>
      </c>
      <c r="H107" s="11">
        <f t="shared" si="15"/>
        <v>209363.08</v>
      </c>
    </row>
    <row r="108" s="2" customFormat="1" ht="20" customHeight="1" spans="1:8">
      <c r="A108" s="9">
        <v>7</v>
      </c>
      <c r="B108" s="10" t="s">
        <v>221</v>
      </c>
      <c r="C108" s="11">
        <v>4841.24</v>
      </c>
      <c r="D108" s="11">
        <v>138874.99</v>
      </c>
      <c r="E108" s="11">
        <v>4752</v>
      </c>
      <c r="F108" s="11">
        <v>4752</v>
      </c>
      <c r="G108" s="11">
        <v>217218.46</v>
      </c>
      <c r="H108" s="11">
        <f t="shared" si="15"/>
        <v>370438.69</v>
      </c>
    </row>
    <row r="109" s="2" customFormat="1" ht="20" customHeight="1" spans="1:8">
      <c r="A109" s="9">
        <v>8</v>
      </c>
      <c r="B109" s="10" t="s">
        <v>222</v>
      </c>
      <c r="C109" s="11">
        <v>1329.95</v>
      </c>
      <c r="D109" s="11">
        <v>121034.81</v>
      </c>
      <c r="E109" s="11">
        <v>0</v>
      </c>
      <c r="F109" s="11">
        <v>0</v>
      </c>
      <c r="G109" s="11">
        <v>200029.02</v>
      </c>
      <c r="H109" s="11">
        <f t="shared" si="15"/>
        <v>322393.78</v>
      </c>
    </row>
    <row r="110" s="2" customFormat="1" ht="20" customHeight="1" spans="1:8">
      <c r="A110" s="9">
        <v>9</v>
      </c>
      <c r="B110" s="10" t="s">
        <v>223</v>
      </c>
      <c r="C110" s="11">
        <v>3137.97</v>
      </c>
      <c r="D110" s="11">
        <v>129498.05</v>
      </c>
      <c r="E110" s="11">
        <v>2310</v>
      </c>
      <c r="F110" s="11">
        <v>2310</v>
      </c>
      <c r="G110" s="11">
        <v>230752.08</v>
      </c>
      <c r="H110" s="11">
        <f t="shared" si="15"/>
        <v>368008.1</v>
      </c>
    </row>
    <row r="111" s="2" customFormat="1" ht="20" customHeight="1" spans="1:8">
      <c r="A111" s="9">
        <v>10</v>
      </c>
      <c r="B111" s="10" t="s">
        <v>224</v>
      </c>
      <c r="C111" s="11">
        <v>66787.27</v>
      </c>
      <c r="D111" s="11">
        <v>107555.89</v>
      </c>
      <c r="E111" s="11">
        <v>4928.8</v>
      </c>
      <c r="F111" s="11">
        <v>4928.8</v>
      </c>
      <c r="G111" s="11">
        <v>158363.6</v>
      </c>
      <c r="H111" s="11">
        <f t="shared" si="15"/>
        <v>342564.36</v>
      </c>
    </row>
    <row r="112" s="2" customFormat="1" ht="20" customHeight="1" spans="1:8">
      <c r="A112" s="9">
        <v>11</v>
      </c>
      <c r="B112" s="10" t="s">
        <v>225</v>
      </c>
      <c r="C112" s="11">
        <v>3977.77</v>
      </c>
      <c r="D112" s="11">
        <v>19203.01</v>
      </c>
      <c r="E112" s="11">
        <v>22362.03</v>
      </c>
      <c r="F112" s="11">
        <v>6013.6</v>
      </c>
      <c r="G112" s="11">
        <v>297403.16</v>
      </c>
      <c r="H112" s="11">
        <f t="shared" si="15"/>
        <v>348959.57</v>
      </c>
    </row>
    <row r="113" s="2" customFormat="1" ht="20" customHeight="1" spans="1:8">
      <c r="A113" s="9">
        <v>12</v>
      </c>
      <c r="B113" s="10" t="s">
        <v>226</v>
      </c>
      <c r="C113" s="11">
        <v>1231.85</v>
      </c>
      <c r="D113" s="11">
        <v>70328.15</v>
      </c>
      <c r="E113" s="11">
        <v>31832.4</v>
      </c>
      <c r="F113" s="11">
        <v>8877.6</v>
      </c>
      <c r="G113" s="11">
        <v>308047.57</v>
      </c>
      <c r="H113" s="11">
        <f t="shared" si="15"/>
        <v>420317.57</v>
      </c>
    </row>
    <row r="114" s="2" customFormat="1" ht="20" customHeight="1" spans="1:8">
      <c r="A114" s="9">
        <v>13</v>
      </c>
      <c r="B114" s="10" t="s">
        <v>227</v>
      </c>
      <c r="C114" s="11">
        <v>5291.6</v>
      </c>
      <c r="D114" s="11">
        <v>37939.06</v>
      </c>
      <c r="E114" s="11">
        <v>630</v>
      </c>
      <c r="F114" s="11">
        <v>630</v>
      </c>
      <c r="G114" s="11">
        <v>218931.15</v>
      </c>
      <c r="H114" s="11">
        <f t="shared" si="15"/>
        <v>263421.81</v>
      </c>
    </row>
    <row r="115" s="2" customFormat="1" ht="20" customHeight="1" spans="1:8">
      <c r="A115" s="15" t="s">
        <v>53</v>
      </c>
      <c r="B115" s="16"/>
      <c r="C115" s="8">
        <f t="shared" ref="C115:H115" si="16">C5+C30+C40+C54+C69+C78+C87+C101</f>
        <v>2185360.03</v>
      </c>
      <c r="D115" s="8">
        <f t="shared" si="16"/>
        <v>8870590.96</v>
      </c>
      <c r="E115" s="8">
        <f t="shared" si="16"/>
        <v>4637368.56</v>
      </c>
      <c r="F115" s="8">
        <f t="shared" si="16"/>
        <v>1031660.22</v>
      </c>
      <c r="G115" s="8">
        <f t="shared" si="16"/>
        <v>33552279.89</v>
      </c>
      <c r="H115" s="8">
        <f t="shared" si="16"/>
        <v>50277259.66</v>
      </c>
    </row>
    <row r="116" spans="3:8">
      <c r="C116">
        <f>C115-'附表6--结余明细表  '!C22</f>
        <v>0</v>
      </c>
      <c r="D116">
        <f>D115-'附表6--结余明细表  '!C23</f>
        <v>0</v>
      </c>
      <c r="E116">
        <f>E115-'附表6--结余明细表  '!C24</f>
        <v>0</v>
      </c>
      <c r="F116">
        <f>F115-'附表6--结余明细表  '!C25</f>
        <v>0</v>
      </c>
      <c r="G116">
        <f>G115-'附表6--结余明细表  '!C26</f>
        <v>0</v>
      </c>
      <c r="H116">
        <f>H115-'附表6--结余明细表  '!C21</f>
        <v>0</v>
      </c>
    </row>
  </sheetData>
  <mergeCells count="3">
    <mergeCell ref="A1:B1"/>
    <mergeCell ref="A2:H2"/>
    <mergeCell ref="A115:B115"/>
  </mergeCells>
  <pageMargins left="0.826388888888889" right="0.751388888888889" top="1" bottom="0.747916666666667" header="0.5" footer="0.5"/>
  <pageSetup paperSize="9" firstPageNumber="0" fitToHeight="0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pane ySplit="3" topLeftCell="A4" activePane="bottomLeft" state="frozen"/>
      <selection/>
      <selection pane="bottomLeft" activeCell="E18" sqref="E18"/>
    </sheetView>
  </sheetViews>
  <sheetFormatPr defaultColWidth="8.89166666666667" defaultRowHeight="14.25" outlineLevelCol="6"/>
  <cols>
    <col min="1" max="2" width="8.89166666666667" style="3"/>
    <col min="3" max="3" width="10.225" style="3" customWidth="1"/>
    <col min="4" max="4" width="37.6666666666667" style="4" customWidth="1"/>
    <col min="5" max="5" width="18.775" customWidth="1"/>
    <col min="6" max="6" width="18.4416666666667" customWidth="1"/>
    <col min="7" max="7" width="15.1083333333333" customWidth="1"/>
  </cols>
  <sheetData>
    <row r="1" ht="22.5" spans="1:7">
      <c r="A1" s="17" t="s">
        <v>0</v>
      </c>
      <c r="B1" s="17"/>
      <c r="C1" s="17"/>
      <c r="D1" s="66"/>
      <c r="E1" s="17"/>
      <c r="F1" s="17"/>
      <c r="G1" s="73"/>
    </row>
    <row r="2" spans="1:7">
      <c r="A2" s="59" t="s">
        <v>1</v>
      </c>
      <c r="B2" s="59"/>
      <c r="C2" s="59"/>
      <c r="D2" s="19"/>
      <c r="E2" s="59"/>
      <c r="F2" s="59"/>
      <c r="G2" s="73"/>
    </row>
    <row r="3" spans="1:7">
      <c r="A3" s="67" t="s">
        <v>2</v>
      </c>
      <c r="B3" s="67" t="s">
        <v>3</v>
      </c>
      <c r="C3" s="67" t="s">
        <v>4</v>
      </c>
      <c r="D3" s="67" t="s">
        <v>5</v>
      </c>
      <c r="E3" s="67" t="s">
        <v>6</v>
      </c>
      <c r="F3" s="67" t="s">
        <v>7</v>
      </c>
      <c r="G3" s="74" t="s">
        <v>8</v>
      </c>
    </row>
    <row r="4" customFormat="1" spans="1:7">
      <c r="A4" s="67"/>
      <c r="B4" s="67"/>
      <c r="C4" s="67"/>
      <c r="D4" s="67" t="s">
        <v>31</v>
      </c>
      <c r="E4" s="67"/>
      <c r="F4" s="67"/>
      <c r="G4" s="74">
        <v>-1.25</v>
      </c>
    </row>
    <row r="5" customFormat="1" spans="1:7">
      <c r="A5" s="67">
        <v>2017</v>
      </c>
      <c r="B5" s="67">
        <v>12</v>
      </c>
      <c r="C5" s="67">
        <v>14</v>
      </c>
      <c r="D5" s="68" t="s">
        <v>32</v>
      </c>
      <c r="E5" s="52">
        <v>12.5</v>
      </c>
      <c r="F5" s="52"/>
      <c r="G5" s="74"/>
    </row>
    <row r="6" customFormat="1" spans="1:7">
      <c r="A6" s="67"/>
      <c r="B6" s="67">
        <v>12</v>
      </c>
      <c r="C6" s="67">
        <v>15</v>
      </c>
      <c r="D6" s="68" t="s">
        <v>14</v>
      </c>
      <c r="E6" s="52"/>
      <c r="F6" s="52">
        <v>5</v>
      </c>
      <c r="G6" s="74"/>
    </row>
    <row r="7" s="65" customFormat="1" spans="1:7">
      <c r="A7" s="69" t="s">
        <v>33</v>
      </c>
      <c r="B7" s="69"/>
      <c r="C7" s="69"/>
      <c r="D7" s="70"/>
      <c r="E7" s="23">
        <f>SUM(E5:E6)</f>
        <v>12.5</v>
      </c>
      <c r="F7" s="23">
        <f>SUM(F5:F6)</f>
        <v>5</v>
      </c>
      <c r="G7" s="23">
        <f>E7-F7+G4</f>
        <v>6.25</v>
      </c>
    </row>
    <row r="8" s="65" customFormat="1" spans="1:7">
      <c r="A8" s="71">
        <v>2023</v>
      </c>
      <c r="B8" s="71">
        <v>12</v>
      </c>
      <c r="C8" s="71">
        <v>7</v>
      </c>
      <c r="D8" s="72" t="s">
        <v>21</v>
      </c>
      <c r="E8" s="52"/>
      <c r="F8" s="52">
        <v>6.25</v>
      </c>
      <c r="G8" s="75"/>
    </row>
    <row r="9" s="65" customFormat="1" spans="1:7">
      <c r="A9" s="69" t="s">
        <v>33</v>
      </c>
      <c r="B9" s="69"/>
      <c r="C9" s="69"/>
      <c r="D9" s="70"/>
      <c r="E9" s="23">
        <f>SUM(E8)</f>
        <v>0</v>
      </c>
      <c r="F9" s="23">
        <f>SUM(F8)</f>
        <v>6.25</v>
      </c>
      <c r="G9" s="23">
        <f>E9-F9+G7</f>
        <v>0</v>
      </c>
    </row>
    <row r="10" s="65" customFormat="1" spans="1:7">
      <c r="A10" s="71"/>
      <c r="B10" s="71"/>
      <c r="C10" s="71"/>
      <c r="D10" s="72"/>
      <c r="E10" s="52"/>
      <c r="F10" s="52"/>
      <c r="G10" s="75"/>
    </row>
    <row r="11" spans="1:7">
      <c r="A11" s="67"/>
      <c r="B11" s="67"/>
      <c r="C11" s="67"/>
      <c r="D11" s="68"/>
      <c r="E11" s="76"/>
      <c r="F11" s="76"/>
      <c r="G11" s="76"/>
    </row>
    <row r="12" s="65" customFormat="1" spans="1:7">
      <c r="A12" s="71"/>
      <c r="B12" s="71"/>
      <c r="C12" s="71"/>
      <c r="D12" s="72"/>
      <c r="E12" s="52"/>
      <c r="F12" s="52"/>
      <c r="G12" s="75"/>
    </row>
    <row r="13" s="65" customFormat="1" spans="1:7">
      <c r="A13" s="71"/>
      <c r="B13" s="71"/>
      <c r="C13" s="71"/>
      <c r="D13" s="72"/>
      <c r="E13" s="52"/>
      <c r="F13" s="52"/>
      <c r="G13" s="75"/>
    </row>
    <row r="18" spans="3:3">
      <c r="C18"/>
    </row>
  </sheetData>
  <mergeCells count="3">
    <mergeCell ref="A1:F1"/>
    <mergeCell ref="A7:D7"/>
    <mergeCell ref="A9:D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view="pageBreakPreview" zoomScaleNormal="100" workbookViewId="0">
      <selection activeCell="A1" sqref="A1:H14"/>
    </sheetView>
  </sheetViews>
  <sheetFormatPr defaultColWidth="8.89166666666667" defaultRowHeight="14.25"/>
  <cols>
    <col min="1" max="1" width="9.64166666666667" style="3" customWidth="1"/>
    <col min="2" max="8" width="18.6416666666667" customWidth="1"/>
    <col min="9" max="9" width="19.8916666666667" style="26" customWidth="1"/>
    <col min="10" max="10" width="7" style="26" customWidth="1"/>
    <col min="11" max="11" width="8.81666666666667" style="26" customWidth="1"/>
  </cols>
  <sheetData>
    <row r="1" ht="18" customHeight="1" spans="1:2">
      <c r="A1" s="4" t="s">
        <v>34</v>
      </c>
      <c r="B1" s="4"/>
    </row>
    <row r="2" s="1" customFormat="1" ht="30" customHeight="1" spans="1:11">
      <c r="A2" s="27" t="s">
        <v>35</v>
      </c>
      <c r="B2" s="27"/>
      <c r="C2" s="27"/>
      <c r="D2" s="27"/>
      <c r="E2" s="27"/>
      <c r="F2" s="27"/>
      <c r="G2" s="27"/>
      <c r="H2" s="27"/>
      <c r="I2" s="25"/>
      <c r="J2" s="25"/>
      <c r="K2" s="25"/>
    </row>
    <row r="3" s="2" customFormat="1" ht="21" customHeight="1" spans="1:11">
      <c r="A3" s="59"/>
      <c r="B3" s="59"/>
      <c r="C3" s="59"/>
      <c r="D3" s="59"/>
      <c r="H3" s="14" t="s">
        <v>36</v>
      </c>
      <c r="I3" s="26"/>
      <c r="J3" s="26"/>
      <c r="K3" s="26"/>
    </row>
    <row r="4" s="1" customFormat="1" ht="24" customHeight="1" spans="1:11">
      <c r="A4" s="6" t="s">
        <v>37</v>
      </c>
      <c r="B4" s="6" t="s">
        <v>38</v>
      </c>
      <c r="C4" s="6" t="s">
        <v>39</v>
      </c>
      <c r="D4" s="6" t="s">
        <v>40</v>
      </c>
      <c r="E4" s="6" t="s">
        <v>41</v>
      </c>
      <c r="F4" s="6"/>
      <c r="G4" s="6"/>
      <c r="H4" s="20" t="s">
        <v>42</v>
      </c>
      <c r="I4" s="25"/>
      <c r="J4" s="25"/>
      <c r="K4" s="25"/>
    </row>
    <row r="5" s="1" customFormat="1" ht="24" customHeight="1" spans="1:11">
      <c r="A5" s="6"/>
      <c r="B5" s="6"/>
      <c r="C5" s="6"/>
      <c r="D5" s="6"/>
      <c r="E5" s="63" t="s">
        <v>43</v>
      </c>
      <c r="F5" s="63" t="s">
        <v>19</v>
      </c>
      <c r="G5" s="63" t="s">
        <v>44</v>
      </c>
      <c r="H5" s="21"/>
      <c r="I5" s="25"/>
      <c r="J5" s="25"/>
      <c r="K5" s="25"/>
    </row>
    <row r="6" s="2" customFormat="1" ht="30" customHeight="1" spans="1:11">
      <c r="A6" s="9">
        <v>1</v>
      </c>
      <c r="B6" s="9" t="s">
        <v>45</v>
      </c>
      <c r="C6" s="46">
        <v>46369000</v>
      </c>
      <c r="D6" s="46">
        <v>1348000</v>
      </c>
      <c r="E6" s="46">
        <v>22722890</v>
      </c>
      <c r="F6" s="46">
        <v>22219690</v>
      </c>
      <c r="G6" s="46">
        <v>503200</v>
      </c>
      <c r="H6" s="46">
        <v>48220200</v>
      </c>
      <c r="I6" s="61"/>
      <c r="J6" s="61"/>
      <c r="K6" s="61"/>
    </row>
    <row r="7" s="2" customFormat="1" ht="30" customHeight="1" spans="1:11">
      <c r="A7" s="9">
        <v>2</v>
      </c>
      <c r="B7" s="9" t="s">
        <v>46</v>
      </c>
      <c r="C7" s="46">
        <v>17250000</v>
      </c>
      <c r="D7" s="46">
        <v>2500000</v>
      </c>
      <c r="E7" s="46">
        <v>16660300</v>
      </c>
      <c r="F7" s="46">
        <v>16600300</v>
      </c>
      <c r="G7" s="46">
        <v>60000</v>
      </c>
      <c r="H7" s="46">
        <v>19810000</v>
      </c>
      <c r="I7" s="61"/>
      <c r="J7" s="61"/>
      <c r="K7" s="61"/>
    </row>
    <row r="8" s="2" customFormat="1" ht="30" customHeight="1" spans="1:11">
      <c r="A8" s="9">
        <v>3</v>
      </c>
      <c r="B8" s="9" t="s">
        <v>47</v>
      </c>
      <c r="C8" s="46">
        <v>28700000</v>
      </c>
      <c r="D8" s="46">
        <v>0</v>
      </c>
      <c r="E8" s="64">
        <v>11551083</v>
      </c>
      <c r="F8" s="47">
        <f>11120583+5000</f>
        <v>11125583</v>
      </c>
      <c r="G8" s="47">
        <v>425500</v>
      </c>
      <c r="H8" s="47">
        <v>29125500</v>
      </c>
      <c r="I8" s="61"/>
      <c r="J8" s="61"/>
      <c r="K8" s="61"/>
    </row>
    <row r="9" s="2" customFormat="1" ht="30" customHeight="1" spans="1:11">
      <c r="A9" s="9">
        <v>4</v>
      </c>
      <c r="B9" s="9" t="s">
        <v>48</v>
      </c>
      <c r="C9" s="46">
        <v>25395000</v>
      </c>
      <c r="D9" s="46">
        <v>956000</v>
      </c>
      <c r="E9" s="64">
        <v>8342400</v>
      </c>
      <c r="F9" s="47">
        <v>8232116.21</v>
      </c>
      <c r="G9" s="47">
        <v>110283.79</v>
      </c>
      <c r="H9" s="47">
        <v>26461283.79</v>
      </c>
      <c r="I9" s="61"/>
      <c r="J9" s="61"/>
      <c r="K9" s="61"/>
    </row>
    <row r="10" s="2" customFormat="1" ht="30" customHeight="1" spans="1:11">
      <c r="A10" s="9">
        <v>5</v>
      </c>
      <c r="B10" s="9" t="s">
        <v>49</v>
      </c>
      <c r="C10" s="46">
        <v>19000000</v>
      </c>
      <c r="D10" s="46">
        <v>120000</v>
      </c>
      <c r="E10" s="64">
        <v>8038700</v>
      </c>
      <c r="F10" s="46">
        <v>7750200</v>
      </c>
      <c r="G10" s="46">
        <v>288500</v>
      </c>
      <c r="H10" s="46">
        <v>19408500</v>
      </c>
      <c r="I10" s="61"/>
      <c r="J10" s="61"/>
      <c r="K10" s="61"/>
    </row>
    <row r="11" s="2" customFormat="1" ht="30" customHeight="1" spans="1:11">
      <c r="A11" s="9">
        <v>6</v>
      </c>
      <c r="B11" s="9" t="s">
        <v>50</v>
      </c>
      <c r="C11" s="46">
        <v>17500000</v>
      </c>
      <c r="D11" s="46">
        <v>400000</v>
      </c>
      <c r="E11" s="64">
        <v>7378300</v>
      </c>
      <c r="F11" s="46">
        <v>7052300</v>
      </c>
      <c r="G11" s="46">
        <v>326000</v>
      </c>
      <c r="H11" s="46">
        <v>18226000</v>
      </c>
      <c r="I11" s="61"/>
      <c r="J11" s="61"/>
      <c r="K11" s="61"/>
    </row>
    <row r="12" s="2" customFormat="1" ht="30" customHeight="1" spans="1:11">
      <c r="A12" s="9">
        <v>7</v>
      </c>
      <c r="B12" s="9" t="s">
        <v>51</v>
      </c>
      <c r="C12" s="46">
        <v>29686000</v>
      </c>
      <c r="D12" s="46">
        <v>3150000</v>
      </c>
      <c r="E12" s="64">
        <v>13335380</v>
      </c>
      <c r="F12" s="64">
        <v>12484380</v>
      </c>
      <c r="G12" s="46">
        <v>851000</v>
      </c>
      <c r="H12" s="46">
        <v>33687000</v>
      </c>
      <c r="I12" s="61"/>
      <c r="J12" s="61"/>
      <c r="K12" s="61"/>
    </row>
    <row r="13" s="2" customFormat="1" ht="30" customHeight="1" spans="1:11">
      <c r="A13" s="9">
        <v>8</v>
      </c>
      <c r="B13" s="9" t="s">
        <v>52</v>
      </c>
      <c r="C13" s="46">
        <v>22470000</v>
      </c>
      <c r="D13" s="46">
        <v>0</v>
      </c>
      <c r="E13" s="64">
        <v>5986700</v>
      </c>
      <c r="F13" s="64">
        <v>5614417</v>
      </c>
      <c r="G13" s="46">
        <v>372283</v>
      </c>
      <c r="H13" s="46">
        <v>22842283</v>
      </c>
      <c r="I13" s="61"/>
      <c r="J13" s="61"/>
      <c r="K13" s="61"/>
    </row>
    <row r="14" s="2" customFormat="1" ht="30" customHeight="1" spans="1:8">
      <c r="A14" s="15" t="s">
        <v>53</v>
      </c>
      <c r="B14" s="16"/>
      <c r="C14" s="60">
        <f t="shared" ref="C14:H14" si="0">SUM(C6:C13)</f>
        <v>206370000</v>
      </c>
      <c r="D14" s="60">
        <f t="shared" si="0"/>
        <v>8474000</v>
      </c>
      <c r="E14" s="60">
        <f t="shared" si="0"/>
        <v>94015753</v>
      </c>
      <c r="F14" s="60">
        <f t="shared" si="0"/>
        <v>91078986.21</v>
      </c>
      <c r="G14" s="60">
        <f t="shared" si="0"/>
        <v>2936766.79</v>
      </c>
      <c r="H14" s="60">
        <f t="shared" si="0"/>
        <v>217780766.79</v>
      </c>
    </row>
    <row r="16" spans="2:7">
      <c r="B16" s="61">
        <f>C16+D16+E16</f>
        <v>30885.9753</v>
      </c>
      <c r="C16" s="61">
        <f t="shared" ref="C16:G16" si="1">C14/10000</f>
        <v>20637</v>
      </c>
      <c r="D16" s="61">
        <f t="shared" si="1"/>
        <v>847.4</v>
      </c>
      <c r="E16" s="61">
        <f t="shared" si="1"/>
        <v>9401.5753</v>
      </c>
      <c r="G16" s="61">
        <f t="shared" si="1"/>
        <v>293.676679</v>
      </c>
    </row>
    <row r="18" spans="4:5">
      <c r="D18" s="62"/>
      <c r="E18" s="62"/>
    </row>
  </sheetData>
  <mergeCells count="9">
    <mergeCell ref="A1:B1"/>
    <mergeCell ref="A2:H2"/>
    <mergeCell ref="E4:G4"/>
    <mergeCell ref="A14:B14"/>
    <mergeCell ref="A4:A5"/>
    <mergeCell ref="B4:B5"/>
    <mergeCell ref="C4:C5"/>
    <mergeCell ref="D4:D5"/>
    <mergeCell ref="H4:H5"/>
  </mergeCells>
  <pageMargins left="0.826388888888889" right="0.751388888888889" top="1" bottom="1" header="0.5" footer="0.5"/>
  <pageSetup paperSize="9" scale="94" firstPageNumber="0" fitToHeight="0" orientation="landscape" useFirstPageNumber="1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view="pageBreakPreview" zoomScaleNormal="100" workbookViewId="0">
      <selection activeCell="E7" sqref="E7"/>
    </sheetView>
  </sheetViews>
  <sheetFormatPr defaultColWidth="8.89166666666667" defaultRowHeight="14.25" outlineLevelCol="4"/>
  <cols>
    <col min="1" max="1" width="14.75" style="3" customWidth="1"/>
    <col min="2" max="2" width="22.9666666666667" customWidth="1"/>
    <col min="3" max="5" width="30.6416666666667" customWidth="1"/>
    <col min="6" max="6" width="14"/>
    <col min="7" max="7" width="11.8166666666667"/>
  </cols>
  <sheetData>
    <row r="1" ht="22" customHeight="1" spans="1:2">
      <c r="A1" s="4" t="s">
        <v>54</v>
      </c>
      <c r="B1" s="4"/>
    </row>
    <row r="2" ht="28" customHeight="1" spans="1:5">
      <c r="A2" s="27" t="s">
        <v>55</v>
      </c>
      <c r="B2" s="27"/>
      <c r="C2" s="27"/>
      <c r="D2" s="27"/>
      <c r="E2" s="27"/>
    </row>
    <row r="3" ht="23" customHeight="1" spans="1:5">
      <c r="A3" s="41"/>
      <c r="B3" s="41"/>
      <c r="C3" s="41"/>
      <c r="D3" s="41"/>
      <c r="E3" s="14" t="s">
        <v>36</v>
      </c>
    </row>
    <row r="4" s="1" customFormat="1" ht="30" customHeight="1" spans="1:5">
      <c r="A4" s="48" t="s">
        <v>37</v>
      </c>
      <c r="B4" s="48" t="s">
        <v>2</v>
      </c>
      <c r="C4" s="48" t="s">
        <v>56</v>
      </c>
      <c r="D4" s="48" t="s">
        <v>57</v>
      </c>
      <c r="E4" s="6" t="s">
        <v>58</v>
      </c>
    </row>
    <row r="5" ht="30" customHeight="1" spans="1:5">
      <c r="A5" s="49">
        <v>1</v>
      </c>
      <c r="B5" s="49" t="s">
        <v>45</v>
      </c>
      <c r="C5" s="11">
        <v>662883987.5</v>
      </c>
      <c r="D5" s="11">
        <v>661131056.5</v>
      </c>
      <c r="E5" s="11">
        <v>1752931</v>
      </c>
    </row>
    <row r="6" ht="30" customHeight="1" spans="1:5">
      <c r="A6" s="49">
        <v>2</v>
      </c>
      <c r="B6" s="49" t="s">
        <v>46</v>
      </c>
      <c r="C6" s="58">
        <v>232865500</v>
      </c>
      <c r="D6" s="50">
        <v>232845500</v>
      </c>
      <c r="E6" s="58">
        <v>20000</v>
      </c>
    </row>
    <row r="7" ht="30" customHeight="1" spans="1:5">
      <c r="A7" s="49">
        <v>3</v>
      </c>
      <c r="B7" s="49" t="s">
        <v>47</v>
      </c>
      <c r="C7" s="58">
        <v>335404800</v>
      </c>
      <c r="D7" s="50">
        <v>334109557.5</v>
      </c>
      <c r="E7" s="58">
        <v>1295242.5</v>
      </c>
    </row>
    <row r="8" ht="30" customHeight="1" spans="1:5">
      <c r="A8" s="49">
        <v>4</v>
      </c>
      <c r="B8" s="49" t="s">
        <v>48</v>
      </c>
      <c r="C8" s="52">
        <v>287973200</v>
      </c>
      <c r="D8" s="50">
        <v>287122634</v>
      </c>
      <c r="E8" s="58">
        <v>850566</v>
      </c>
    </row>
    <row r="9" ht="30" customHeight="1" spans="1:5">
      <c r="A9" s="49">
        <v>5</v>
      </c>
      <c r="B9" s="49" t="s">
        <v>49</v>
      </c>
      <c r="C9" s="58">
        <v>235855500</v>
      </c>
      <c r="D9" s="50">
        <v>234314500</v>
      </c>
      <c r="E9" s="58">
        <v>1541000</v>
      </c>
    </row>
    <row r="10" ht="30" customHeight="1" spans="1:5">
      <c r="A10" s="49">
        <v>6</v>
      </c>
      <c r="B10" s="49" t="s">
        <v>50</v>
      </c>
      <c r="C10" s="50">
        <v>222664500</v>
      </c>
      <c r="D10" s="50">
        <v>221631578</v>
      </c>
      <c r="E10" s="58">
        <v>1032922</v>
      </c>
    </row>
    <row r="11" ht="30" customHeight="1" spans="1:5">
      <c r="A11" s="49">
        <v>7</v>
      </c>
      <c r="B11" s="49" t="s">
        <v>51</v>
      </c>
      <c r="C11" s="50">
        <v>408688420.5</v>
      </c>
      <c r="D11" s="50">
        <v>404036078.85</v>
      </c>
      <c r="E11" s="58">
        <v>4652341.65</v>
      </c>
    </row>
    <row r="12" ht="30" customHeight="1" spans="1:5">
      <c r="A12" s="49">
        <v>8</v>
      </c>
      <c r="B12" s="49" t="s">
        <v>52</v>
      </c>
      <c r="C12" s="50">
        <v>226724000</v>
      </c>
      <c r="D12" s="50">
        <v>224505377.83</v>
      </c>
      <c r="E12" s="58">
        <v>2218622.17</v>
      </c>
    </row>
    <row r="13" ht="30" customHeight="1" spans="1:5">
      <c r="A13" s="15" t="s">
        <v>53</v>
      </c>
      <c r="B13" s="16"/>
      <c r="C13" s="53">
        <f>SUM(C5:C12)</f>
        <v>2613059908</v>
      </c>
      <c r="D13" s="53">
        <f>SUM(D5:D12)</f>
        <v>2599696282.68</v>
      </c>
      <c r="E13" s="53">
        <f>SUM(E5:E12)</f>
        <v>13363625.32</v>
      </c>
    </row>
    <row r="15" spans="3:5">
      <c r="C15" s="42">
        <f>C13/10000</f>
        <v>261305.9908</v>
      </c>
      <c r="D15" s="42">
        <f>D13/10000</f>
        <v>259969.628268</v>
      </c>
      <c r="E15" s="42">
        <f>E13/10000</f>
        <v>1336.362532</v>
      </c>
    </row>
  </sheetData>
  <mergeCells count="3">
    <mergeCell ref="A1:B1"/>
    <mergeCell ref="A2:E2"/>
    <mergeCell ref="A13:B13"/>
  </mergeCells>
  <pageMargins left="0.826388888888889" right="0.751388888888889" top="1" bottom="1" header="0.5" footer="0.5"/>
  <pageSetup paperSize="9" firstPageNumber="0" fitToHeight="0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view="pageBreakPreview" zoomScaleNormal="100" workbookViewId="0">
      <selection activeCell="E17" sqref="E17"/>
    </sheetView>
  </sheetViews>
  <sheetFormatPr defaultColWidth="8.89166666666667" defaultRowHeight="14.25" outlineLevelCol="7"/>
  <cols>
    <col min="1" max="1" width="9.64166666666667" style="3" customWidth="1"/>
    <col min="2" max="2" width="17.6416666666667" customWidth="1"/>
    <col min="3" max="7" width="20.6416666666667" customWidth="1"/>
  </cols>
  <sheetData>
    <row r="1" ht="18" customHeight="1" spans="1:2">
      <c r="A1" s="4" t="s">
        <v>59</v>
      </c>
      <c r="B1" s="4"/>
    </row>
    <row r="2" ht="27" customHeight="1" spans="1:7">
      <c r="A2" s="27" t="s">
        <v>60</v>
      </c>
      <c r="B2" s="27"/>
      <c r="C2" s="27"/>
      <c r="D2" s="27"/>
      <c r="E2" s="27"/>
      <c r="F2" s="27"/>
      <c r="G2" s="27"/>
    </row>
    <row r="3" ht="21" customHeight="1" spans="1:7">
      <c r="A3" s="41"/>
      <c r="B3" s="41"/>
      <c r="C3" s="41"/>
      <c r="D3" s="41"/>
      <c r="E3" s="43"/>
      <c r="F3" s="43"/>
      <c r="G3" s="14" t="s">
        <v>36</v>
      </c>
    </row>
    <row r="4" s="1" customFormat="1" ht="30" customHeight="1" spans="1:7">
      <c r="A4" s="48" t="s">
        <v>37</v>
      </c>
      <c r="B4" s="48" t="s">
        <v>2</v>
      </c>
      <c r="C4" s="48" t="s">
        <v>61</v>
      </c>
      <c r="D4" s="48" t="s">
        <v>62</v>
      </c>
      <c r="E4" s="54" t="s">
        <v>63</v>
      </c>
      <c r="F4" s="54" t="s">
        <v>64</v>
      </c>
      <c r="G4" s="54" t="s">
        <v>65</v>
      </c>
    </row>
    <row r="5" ht="30" customHeight="1" spans="1:8">
      <c r="A5" s="49">
        <v>1</v>
      </c>
      <c r="B5" s="49" t="s">
        <v>45</v>
      </c>
      <c r="C5" s="44">
        <v>27368049.42</v>
      </c>
      <c r="D5" s="44">
        <v>200787.24</v>
      </c>
      <c r="E5" s="44">
        <v>309570.53</v>
      </c>
      <c r="F5" s="44">
        <v>50000</v>
      </c>
      <c r="G5" s="44">
        <v>27928407.19</v>
      </c>
      <c r="H5" s="36"/>
    </row>
    <row r="6" ht="30" customHeight="1" spans="1:8">
      <c r="A6" s="49">
        <v>2</v>
      </c>
      <c r="B6" s="49" t="s">
        <v>46</v>
      </c>
      <c r="C6" s="44">
        <v>9602264.17</v>
      </c>
      <c r="D6" s="44">
        <v>58930.82</v>
      </c>
      <c r="E6" s="44">
        <v>0</v>
      </c>
      <c r="F6" s="44">
        <v>0</v>
      </c>
      <c r="G6" s="44">
        <v>9661194.99</v>
      </c>
      <c r="H6" s="36"/>
    </row>
    <row r="7" ht="30" customHeight="1" spans="1:8">
      <c r="A7" s="49">
        <v>3</v>
      </c>
      <c r="B7" s="49" t="s">
        <v>47</v>
      </c>
      <c r="C7" s="50">
        <v>14120947.63</v>
      </c>
      <c r="D7" s="51">
        <v>95577.56</v>
      </c>
      <c r="E7" s="51">
        <v>1930</v>
      </c>
      <c r="F7" s="51">
        <v>0</v>
      </c>
      <c r="G7" s="55">
        <v>14218455.19</v>
      </c>
      <c r="H7" s="36"/>
    </row>
    <row r="8" ht="30" customHeight="1" spans="1:8">
      <c r="A8" s="49">
        <v>4</v>
      </c>
      <c r="B8" s="49" t="s">
        <v>48</v>
      </c>
      <c r="C8" s="52">
        <v>12210219.85</v>
      </c>
      <c r="D8" s="50">
        <v>78820.62</v>
      </c>
      <c r="E8" s="56">
        <v>71568.3</v>
      </c>
      <c r="F8" s="56">
        <v>50000</v>
      </c>
      <c r="G8" s="57">
        <v>12410608.77</v>
      </c>
      <c r="H8" s="36"/>
    </row>
    <row r="9" ht="30" customHeight="1" spans="1:8">
      <c r="A9" s="49">
        <v>5</v>
      </c>
      <c r="B9" s="49" t="s">
        <v>49</v>
      </c>
      <c r="C9" s="50">
        <v>9976251.91</v>
      </c>
      <c r="D9" s="50">
        <v>48752.56</v>
      </c>
      <c r="E9" s="56">
        <v>25069.94</v>
      </c>
      <c r="F9" s="56">
        <v>0</v>
      </c>
      <c r="G9" s="57">
        <v>10050074.41</v>
      </c>
      <c r="H9" s="36"/>
    </row>
    <row r="10" ht="30" customHeight="1" spans="1:8">
      <c r="A10" s="49">
        <v>6</v>
      </c>
      <c r="B10" s="49" t="s">
        <v>50</v>
      </c>
      <c r="C10" s="50">
        <v>9590351.9</v>
      </c>
      <c r="D10" s="50">
        <v>53510.93</v>
      </c>
      <c r="E10" s="56">
        <v>1069.66</v>
      </c>
      <c r="F10" s="56">
        <v>50000</v>
      </c>
      <c r="G10" s="57">
        <v>9694932.49</v>
      </c>
      <c r="H10" s="36"/>
    </row>
    <row r="11" ht="30" customHeight="1" spans="1:8">
      <c r="A11" s="49">
        <v>7</v>
      </c>
      <c r="B11" s="49" t="s">
        <v>51</v>
      </c>
      <c r="C11" s="50">
        <v>17711867.72</v>
      </c>
      <c r="D11" s="50">
        <v>93878.82</v>
      </c>
      <c r="E11" s="56">
        <v>23292.4</v>
      </c>
      <c r="F11" s="56">
        <v>50000</v>
      </c>
      <c r="G11" s="57">
        <v>17879038.94</v>
      </c>
      <c r="H11" s="36"/>
    </row>
    <row r="12" ht="30" customHeight="1" spans="1:8">
      <c r="A12" s="49">
        <v>8</v>
      </c>
      <c r="B12" s="49" t="s">
        <v>52</v>
      </c>
      <c r="C12" s="50">
        <v>9142392.4</v>
      </c>
      <c r="D12" s="50">
        <v>73490.69</v>
      </c>
      <c r="E12" s="51">
        <v>33866.91</v>
      </c>
      <c r="F12" s="51">
        <v>0</v>
      </c>
      <c r="G12" s="55">
        <v>9249750</v>
      </c>
      <c r="H12" s="36"/>
    </row>
    <row r="13" ht="30" customHeight="1" spans="1:8">
      <c r="A13" s="15" t="s">
        <v>53</v>
      </c>
      <c r="B13" s="16"/>
      <c r="C13" s="53">
        <f>SUM(C5:C12)</f>
        <v>109722345</v>
      </c>
      <c r="D13" s="53">
        <f>SUM(D5:D12)</f>
        <v>703749.24</v>
      </c>
      <c r="E13" s="53">
        <f>SUM(E5:E12)</f>
        <v>466367.74</v>
      </c>
      <c r="F13" s="53">
        <f>SUM(F5:F12)</f>
        <v>200000</v>
      </c>
      <c r="G13" s="53">
        <f>SUM(G5:G12)</f>
        <v>111092461.98</v>
      </c>
      <c r="H13" s="36"/>
    </row>
    <row r="15" spans="3:7">
      <c r="C15" s="42">
        <f>C13/10000</f>
        <v>10972.2345</v>
      </c>
      <c r="D15" s="42">
        <f>D13/10000</f>
        <v>70.374924</v>
      </c>
      <c r="E15" s="42">
        <f>E13/10000</f>
        <v>46.636774</v>
      </c>
      <c r="F15" s="42">
        <f>F13/10000</f>
        <v>20</v>
      </c>
      <c r="G15" s="42">
        <f>G13/10000</f>
        <v>11109.246198</v>
      </c>
    </row>
  </sheetData>
  <mergeCells count="3">
    <mergeCell ref="A1:B1"/>
    <mergeCell ref="A2:G2"/>
    <mergeCell ref="A13:B13"/>
  </mergeCells>
  <pageMargins left="0.826388888888889" right="0.751388888888889" top="1" bottom="1" header="0.5" footer="0.5"/>
  <pageSetup paperSize="9" firstPageNumber="0" fitToHeight="0" orientation="landscape" useFirstPageNumber="1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view="pageBreakPreview" zoomScaleNormal="100" workbookViewId="0">
      <selection activeCell="J11" sqref="J11"/>
    </sheetView>
  </sheetViews>
  <sheetFormatPr defaultColWidth="8.89166666666667" defaultRowHeight="14.25"/>
  <cols>
    <col min="1" max="1" width="9.64166666666667" style="3" customWidth="1"/>
    <col min="2" max="8" width="18.6416666666667" customWidth="1"/>
    <col min="9" max="9" width="10.6416666666667"/>
  </cols>
  <sheetData>
    <row r="1" ht="18" customHeight="1" spans="1:2">
      <c r="A1" s="4" t="s">
        <v>66</v>
      </c>
      <c r="B1" s="4"/>
    </row>
    <row r="2" ht="26" customHeight="1" spans="1:8">
      <c r="A2" s="27" t="s">
        <v>67</v>
      </c>
      <c r="B2" s="27"/>
      <c r="C2" s="27"/>
      <c r="D2" s="27"/>
      <c r="E2" s="27"/>
      <c r="F2" s="27"/>
      <c r="G2" s="27"/>
      <c r="H2" s="27"/>
    </row>
    <row r="3" ht="21" customHeight="1" spans="1:8">
      <c r="A3" s="41"/>
      <c r="B3" s="41"/>
      <c r="C3" s="41"/>
      <c r="D3" s="41"/>
      <c r="E3" s="41"/>
      <c r="F3" s="41"/>
      <c r="G3" s="41"/>
      <c r="H3" s="14" t="s">
        <v>36</v>
      </c>
    </row>
    <row r="4" s="1" customFormat="1" ht="30" customHeight="1" spans="1:8">
      <c r="A4" s="6" t="s">
        <v>37</v>
      </c>
      <c r="B4" s="6" t="s">
        <v>2</v>
      </c>
      <c r="C4" s="6" t="s">
        <v>61</v>
      </c>
      <c r="D4" s="6" t="s">
        <v>68</v>
      </c>
      <c r="E4" s="6" t="s">
        <v>69</v>
      </c>
      <c r="F4" s="6" t="s">
        <v>70</v>
      </c>
      <c r="G4" s="6" t="s">
        <v>71</v>
      </c>
      <c r="H4" s="6" t="s">
        <v>72</v>
      </c>
    </row>
    <row r="5" s="2" customFormat="1" ht="30" customHeight="1" spans="1:9">
      <c r="A5" s="9">
        <v>1</v>
      </c>
      <c r="B5" s="9" t="s">
        <v>45</v>
      </c>
      <c r="C5" s="11">
        <v>27368049.42</v>
      </c>
      <c r="D5" s="11">
        <v>1097605.14</v>
      </c>
      <c r="E5" s="11">
        <v>7455389.804</v>
      </c>
      <c r="F5" s="11">
        <v>919210.7</v>
      </c>
      <c r="G5" s="11">
        <v>179708.2</v>
      </c>
      <c r="H5" s="11">
        <v>17716135.576</v>
      </c>
      <c r="I5" s="45"/>
    </row>
    <row r="6" s="2" customFormat="1" ht="30" customHeight="1" spans="1:9">
      <c r="A6" s="9">
        <v>2</v>
      </c>
      <c r="B6" s="9" t="s">
        <v>46</v>
      </c>
      <c r="C6" s="11">
        <v>9602264.17</v>
      </c>
      <c r="D6" s="46">
        <v>467008.2</v>
      </c>
      <c r="E6" s="46">
        <v>2603651.424</v>
      </c>
      <c r="F6" s="46">
        <v>345093.6</v>
      </c>
      <c r="G6" s="46">
        <v>99508.8</v>
      </c>
      <c r="H6" s="46">
        <v>6087002.146</v>
      </c>
      <c r="I6" s="45"/>
    </row>
    <row r="7" s="2" customFormat="1" ht="30" customHeight="1" spans="1:9">
      <c r="A7" s="9">
        <v>3</v>
      </c>
      <c r="B7" s="9" t="s">
        <v>47</v>
      </c>
      <c r="C7" s="11">
        <v>14120947.63</v>
      </c>
      <c r="D7" s="46">
        <v>572894.99</v>
      </c>
      <c r="E7" s="46">
        <v>3979546.41</v>
      </c>
      <c r="F7" s="46">
        <v>532660.56</v>
      </c>
      <c r="G7" s="46">
        <v>43910.4</v>
      </c>
      <c r="H7" s="46">
        <v>8991935.27</v>
      </c>
      <c r="I7" s="45"/>
    </row>
    <row r="8" s="2" customFormat="1" ht="30" customHeight="1" spans="1:9">
      <c r="A8" s="9">
        <v>4</v>
      </c>
      <c r="B8" s="9" t="s">
        <v>48</v>
      </c>
      <c r="C8" s="11">
        <v>12210219.85</v>
      </c>
      <c r="D8" s="46">
        <v>368858.935</v>
      </c>
      <c r="E8" s="46">
        <v>3471472.74</v>
      </c>
      <c r="F8" s="46">
        <v>281630.76</v>
      </c>
      <c r="G8" s="46">
        <v>36466.84</v>
      </c>
      <c r="H8" s="47">
        <v>8051790.575</v>
      </c>
      <c r="I8" s="45"/>
    </row>
    <row r="9" s="2" customFormat="1" ht="30" customHeight="1" spans="1:9">
      <c r="A9" s="9">
        <v>5</v>
      </c>
      <c r="B9" s="9" t="s">
        <v>49</v>
      </c>
      <c r="C9" s="11">
        <v>9976251.91</v>
      </c>
      <c r="D9" s="47">
        <v>504395.75</v>
      </c>
      <c r="E9" s="47">
        <v>2720165.08</v>
      </c>
      <c r="F9" s="47">
        <v>338060.2</v>
      </c>
      <c r="G9" s="47">
        <v>107738.72</v>
      </c>
      <c r="H9" s="47">
        <v>6305892.16</v>
      </c>
      <c r="I9" s="45"/>
    </row>
    <row r="10" s="2" customFormat="1" ht="30" customHeight="1" spans="1:9">
      <c r="A10" s="9">
        <v>6</v>
      </c>
      <c r="B10" s="9" t="s">
        <v>50</v>
      </c>
      <c r="C10" s="11">
        <v>9590351.9</v>
      </c>
      <c r="D10" s="46">
        <v>475374.94</v>
      </c>
      <c r="E10" s="46">
        <v>2632535.72</v>
      </c>
      <c r="F10" s="46">
        <v>346951.29</v>
      </c>
      <c r="G10" s="46">
        <v>145763.73</v>
      </c>
      <c r="H10" s="47">
        <v>5989726.22</v>
      </c>
      <c r="I10" s="45"/>
    </row>
    <row r="11" s="2" customFormat="1" ht="30" customHeight="1" spans="1:9">
      <c r="A11" s="9">
        <v>7</v>
      </c>
      <c r="B11" s="9" t="s">
        <v>51</v>
      </c>
      <c r="C11" s="11">
        <v>17711867.72</v>
      </c>
      <c r="D11" s="46">
        <v>888754.89</v>
      </c>
      <c r="E11" s="46">
        <v>4973449.35</v>
      </c>
      <c r="F11" s="46">
        <v>601135.42</v>
      </c>
      <c r="G11" s="46">
        <v>307497.28</v>
      </c>
      <c r="H11" s="47">
        <v>10941030.78</v>
      </c>
      <c r="I11" s="45"/>
    </row>
    <row r="12" s="2" customFormat="1" ht="30" customHeight="1" spans="1:9">
      <c r="A12" s="9">
        <v>8</v>
      </c>
      <c r="B12" s="9" t="s">
        <v>52</v>
      </c>
      <c r="C12" s="11">
        <v>9142392.4</v>
      </c>
      <c r="D12" s="46">
        <v>197529.88</v>
      </c>
      <c r="E12" s="46">
        <v>2657168.08</v>
      </c>
      <c r="F12" s="46">
        <v>144652.46</v>
      </c>
      <c r="G12" s="46">
        <v>11395.2</v>
      </c>
      <c r="H12" s="47">
        <v>6131646.78</v>
      </c>
      <c r="I12" s="45"/>
    </row>
    <row r="13" s="2" customFormat="1" ht="30" customHeight="1" spans="1:9">
      <c r="A13" s="15" t="s">
        <v>53</v>
      </c>
      <c r="B13" s="16"/>
      <c r="C13" s="8">
        <f t="shared" ref="C13:H13" si="0">SUM(C5:C12)</f>
        <v>109722345</v>
      </c>
      <c r="D13" s="8">
        <f t="shared" si="0"/>
        <v>4572422.725</v>
      </c>
      <c r="E13" s="8">
        <f t="shared" si="0"/>
        <v>30493378.608</v>
      </c>
      <c r="F13" s="8">
        <f t="shared" si="0"/>
        <v>3509394.99</v>
      </c>
      <c r="G13" s="8">
        <f t="shared" si="0"/>
        <v>931989.17</v>
      </c>
      <c r="H13" s="8">
        <f t="shared" si="0"/>
        <v>70215159.507</v>
      </c>
      <c r="I13" s="45"/>
    </row>
    <row r="15" spans="3:8">
      <c r="C15" s="42">
        <f t="shared" ref="C15:H15" si="1">C13/10000</f>
        <v>10972.2345</v>
      </c>
      <c r="D15" s="42">
        <f t="shared" si="1"/>
        <v>457.2422725</v>
      </c>
      <c r="E15" s="42">
        <f t="shared" si="1"/>
        <v>3049.3378608</v>
      </c>
      <c r="F15" s="42">
        <f t="shared" si="1"/>
        <v>350.939499</v>
      </c>
      <c r="G15" s="42">
        <f t="shared" si="1"/>
        <v>93.198917</v>
      </c>
      <c r="H15" s="42">
        <f t="shared" si="1"/>
        <v>7021.5159507</v>
      </c>
    </row>
  </sheetData>
  <mergeCells count="3">
    <mergeCell ref="A1:B1"/>
    <mergeCell ref="A2:H2"/>
    <mergeCell ref="A13:B13"/>
  </mergeCells>
  <pageMargins left="0.826388888888889" right="0.751388888888889" top="1" bottom="1" header="0.5" footer="0.5"/>
  <pageSetup paperSize="9" scale="94" firstPageNumber="0" fitToHeight="0" orientation="landscape" useFirstPageNumber="1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view="pageBreakPreview" zoomScaleNormal="100" workbookViewId="0">
      <selection activeCell="J11" sqref="J11"/>
    </sheetView>
  </sheetViews>
  <sheetFormatPr defaultColWidth="8.89166666666667" defaultRowHeight="14.25"/>
  <cols>
    <col min="1" max="1" width="5.81666666666667" style="3" customWidth="1"/>
    <col min="2" max="2" width="14" customWidth="1"/>
    <col min="3" max="10" width="17.2666666666667" customWidth="1"/>
    <col min="11" max="11" width="7.64166666666667" customWidth="1"/>
  </cols>
  <sheetData>
    <row r="1" ht="18" customHeight="1" spans="1:2">
      <c r="A1" s="4" t="s">
        <v>73</v>
      </c>
      <c r="B1" s="4"/>
    </row>
    <row r="2" ht="27" customHeight="1" spans="1:10">
      <c r="A2" s="27" t="s">
        <v>74</v>
      </c>
      <c r="B2" s="27"/>
      <c r="C2" s="27"/>
      <c r="D2" s="27"/>
      <c r="E2" s="27"/>
      <c r="F2" s="27"/>
      <c r="G2" s="27"/>
      <c r="H2" s="27"/>
      <c r="I2" s="27"/>
      <c r="J2" s="27"/>
    </row>
    <row r="3" ht="21" customHeight="1" spans="1:10">
      <c r="A3" s="41"/>
      <c r="B3" s="41"/>
      <c r="C3" s="41"/>
      <c r="D3" s="41"/>
      <c r="E3" s="41"/>
      <c r="F3" s="43"/>
      <c r="G3" s="43"/>
      <c r="H3" s="43"/>
      <c r="I3" s="43"/>
      <c r="J3" s="14" t="s">
        <v>36</v>
      </c>
    </row>
    <row r="4" s="1" customFormat="1" ht="30" customHeight="1" spans="1:10">
      <c r="A4" s="6" t="s">
        <v>37</v>
      </c>
      <c r="B4" s="6" t="s">
        <v>2</v>
      </c>
      <c r="C4" s="6" t="s">
        <v>75</v>
      </c>
      <c r="D4" s="6" t="s">
        <v>76</v>
      </c>
      <c r="E4" s="6" t="s">
        <v>77</v>
      </c>
      <c r="F4" s="6" t="s">
        <v>78</v>
      </c>
      <c r="G4" s="6" t="s">
        <v>79</v>
      </c>
      <c r="H4" s="6" t="s">
        <v>64</v>
      </c>
      <c r="I4" s="6" t="s">
        <v>80</v>
      </c>
      <c r="J4" s="6" t="s">
        <v>81</v>
      </c>
    </row>
    <row r="5" s="2" customFormat="1" ht="30" customHeight="1" spans="1:11">
      <c r="A5" s="9">
        <v>1</v>
      </c>
      <c r="B5" s="9" t="s">
        <v>45</v>
      </c>
      <c r="C5" s="18">
        <v>174565.6</v>
      </c>
      <c r="D5" s="18">
        <v>583510.28</v>
      </c>
      <c r="E5" s="18">
        <v>3778510.19</v>
      </c>
      <c r="F5" s="18">
        <v>8036468.73</v>
      </c>
      <c r="G5" s="18">
        <v>1940261.78</v>
      </c>
      <c r="H5" s="18">
        <v>0</v>
      </c>
      <c r="I5" s="18">
        <v>114825.15</v>
      </c>
      <c r="J5" s="18">
        <v>14628141.73</v>
      </c>
      <c r="K5" s="45"/>
    </row>
    <row r="6" s="2" customFormat="1" ht="30" customHeight="1" spans="1:11">
      <c r="A6" s="9">
        <v>2</v>
      </c>
      <c r="B6" s="9" t="s">
        <v>46</v>
      </c>
      <c r="C6" s="18">
        <v>99508.8</v>
      </c>
      <c r="D6" s="18">
        <v>213829</v>
      </c>
      <c r="E6" s="44">
        <v>1069955.22</v>
      </c>
      <c r="F6" s="18">
        <v>3273525.92</v>
      </c>
      <c r="G6" s="18">
        <v>1159480.62</v>
      </c>
      <c r="H6" s="18">
        <v>0</v>
      </c>
      <c r="I6" s="18">
        <v>63334.3</v>
      </c>
      <c r="J6" s="18">
        <v>5879633.86</v>
      </c>
      <c r="K6" s="45"/>
    </row>
    <row r="7" s="2" customFormat="1" ht="30" customHeight="1" spans="1:11">
      <c r="A7" s="9">
        <v>3</v>
      </c>
      <c r="B7" s="9" t="s">
        <v>47</v>
      </c>
      <c r="C7" s="18">
        <v>43883.4</v>
      </c>
      <c r="D7" s="18">
        <v>355860.08</v>
      </c>
      <c r="E7" s="18">
        <v>1295718.86</v>
      </c>
      <c r="F7" s="18">
        <v>4122791.52</v>
      </c>
      <c r="G7" s="18">
        <v>1220043.13</v>
      </c>
      <c r="H7" s="18">
        <v>0</v>
      </c>
      <c r="I7" s="18">
        <v>43575.97</v>
      </c>
      <c r="J7" s="18">
        <v>7081872.96</v>
      </c>
      <c r="K7" s="45"/>
    </row>
    <row r="8" s="2" customFormat="1" ht="30" customHeight="1" spans="1:11">
      <c r="A8" s="9">
        <v>4</v>
      </c>
      <c r="B8" s="9" t="s">
        <v>48</v>
      </c>
      <c r="C8" s="18">
        <v>36204.2</v>
      </c>
      <c r="D8" s="18">
        <v>133302.4</v>
      </c>
      <c r="E8" s="44">
        <v>1982538.6</v>
      </c>
      <c r="F8" s="18">
        <v>4392570.1</v>
      </c>
      <c r="G8" s="18">
        <v>173822.2</v>
      </c>
      <c r="H8" s="18">
        <v>38470</v>
      </c>
      <c r="I8" s="18">
        <v>52097.72</v>
      </c>
      <c r="J8" s="18">
        <v>6809005.22</v>
      </c>
      <c r="K8" s="45"/>
    </row>
    <row r="9" s="2" customFormat="1" ht="30" customHeight="1" spans="1:11">
      <c r="A9" s="9">
        <v>5</v>
      </c>
      <c r="B9" s="9" t="s">
        <v>49</v>
      </c>
      <c r="C9" s="18">
        <v>107738.72</v>
      </c>
      <c r="D9" s="18">
        <v>228490.4</v>
      </c>
      <c r="E9" s="44">
        <v>1722834.5</v>
      </c>
      <c r="F9" s="18">
        <v>3321161.02</v>
      </c>
      <c r="G9" s="18">
        <v>594504.9</v>
      </c>
      <c r="H9" s="18">
        <v>0</v>
      </c>
      <c r="I9" s="18">
        <v>10972.04</v>
      </c>
      <c r="J9" s="18">
        <v>5985701.58</v>
      </c>
      <c r="K9" s="45"/>
    </row>
    <row r="10" s="2" customFormat="1" ht="30" customHeight="1" spans="1:11">
      <c r="A10" s="9">
        <v>6</v>
      </c>
      <c r="B10" s="9" t="s">
        <v>50</v>
      </c>
      <c r="C10" s="18">
        <v>185070.13</v>
      </c>
      <c r="D10" s="18">
        <v>215417.24</v>
      </c>
      <c r="E10" s="44">
        <v>1462133.85</v>
      </c>
      <c r="F10" s="18">
        <v>3333322.01</v>
      </c>
      <c r="G10" s="18">
        <v>453383.8</v>
      </c>
      <c r="H10" s="18">
        <v>50000</v>
      </c>
      <c r="I10" s="18">
        <v>27303.1</v>
      </c>
      <c r="J10" s="18">
        <v>5726630.13</v>
      </c>
      <c r="K10" s="45"/>
    </row>
    <row r="11" s="2" customFormat="1" ht="30" customHeight="1" spans="1:11">
      <c r="A11" s="9">
        <v>7</v>
      </c>
      <c r="B11" s="9" t="s">
        <v>51</v>
      </c>
      <c r="C11" s="18">
        <v>300205.78</v>
      </c>
      <c r="D11" s="18">
        <v>463544.82</v>
      </c>
      <c r="E11" s="44">
        <v>1745508.53</v>
      </c>
      <c r="F11" s="18">
        <v>5168433.02</v>
      </c>
      <c r="G11" s="18">
        <v>1943876.1</v>
      </c>
      <c r="H11" s="18">
        <v>47846</v>
      </c>
      <c r="I11" s="18">
        <v>27617</v>
      </c>
      <c r="J11" s="18">
        <v>9697031.25</v>
      </c>
      <c r="K11" s="45"/>
    </row>
    <row r="12" s="2" customFormat="1" ht="30" customHeight="1" spans="1:11">
      <c r="A12" s="9">
        <v>8</v>
      </c>
      <c r="B12" s="9" t="s">
        <v>52</v>
      </c>
      <c r="C12" s="18">
        <v>27429.6</v>
      </c>
      <c r="D12" s="18">
        <v>74377.26</v>
      </c>
      <c r="E12" s="44">
        <v>965091.4</v>
      </c>
      <c r="F12" s="18">
        <v>2833612.09</v>
      </c>
      <c r="G12" s="18">
        <v>407584</v>
      </c>
      <c r="H12" s="18">
        <v>0</v>
      </c>
      <c r="I12" s="18">
        <v>41291.24</v>
      </c>
      <c r="J12" s="18">
        <v>4349385.59</v>
      </c>
      <c r="K12" s="45"/>
    </row>
    <row r="13" s="2" customFormat="1" ht="30" customHeight="1" spans="1:11">
      <c r="A13" s="15" t="s">
        <v>53</v>
      </c>
      <c r="B13" s="16"/>
      <c r="C13" s="23">
        <f>SUM(C5:C12)</f>
        <v>974606.23</v>
      </c>
      <c r="D13" s="23">
        <f t="shared" ref="D13:J13" si="0">SUM(D5:D12)</f>
        <v>2268331.48</v>
      </c>
      <c r="E13" s="23">
        <f t="shared" si="0"/>
        <v>14022291.15</v>
      </c>
      <c r="F13" s="23">
        <f t="shared" si="0"/>
        <v>34481884.41</v>
      </c>
      <c r="G13" s="23">
        <f t="shared" si="0"/>
        <v>7892956.53</v>
      </c>
      <c r="H13" s="23">
        <f t="shared" si="0"/>
        <v>136316</v>
      </c>
      <c r="I13" s="23">
        <f t="shared" si="0"/>
        <v>381016.52</v>
      </c>
      <c r="J13" s="23">
        <f t="shared" si="0"/>
        <v>60157402.32</v>
      </c>
      <c r="K13" s="45"/>
    </row>
    <row r="15" spans="3:10">
      <c r="C15" s="42">
        <f>C13/10000</f>
        <v>97.460623</v>
      </c>
      <c r="D15" s="42">
        <f t="shared" ref="D15:J15" si="1">D13/10000</f>
        <v>226.833148</v>
      </c>
      <c r="E15" s="42">
        <f t="shared" si="1"/>
        <v>1402.229115</v>
      </c>
      <c r="F15" s="42">
        <f t="shared" si="1"/>
        <v>3448.188441</v>
      </c>
      <c r="G15" s="42">
        <f t="shared" si="1"/>
        <v>789.295653</v>
      </c>
      <c r="H15" s="42">
        <f t="shared" si="1"/>
        <v>13.6316</v>
      </c>
      <c r="I15" s="42">
        <f t="shared" si="1"/>
        <v>38.101652</v>
      </c>
      <c r="J15" s="42">
        <f t="shared" si="1"/>
        <v>6015.740232</v>
      </c>
    </row>
  </sheetData>
  <mergeCells count="3">
    <mergeCell ref="A1:B1"/>
    <mergeCell ref="A2:J2"/>
    <mergeCell ref="A13:B13"/>
  </mergeCells>
  <pageMargins left="0.826388888888889" right="0.751388888888889" top="1" bottom="1" header="0.5" footer="0.5"/>
  <pageSetup paperSize="9" scale="83" firstPageNumber="0" fitToHeight="0" orientation="landscape" useFirstPageNumber="1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view="pageBreakPreview" zoomScale="80" zoomScaleNormal="90" topLeftCell="A3" workbookViewId="0">
      <selection activeCell="F14" sqref="F14:F16"/>
    </sheetView>
  </sheetViews>
  <sheetFormatPr defaultColWidth="8.89166666666667" defaultRowHeight="14.25"/>
  <cols>
    <col min="1" max="1" width="7.26666666666667" style="3" customWidth="1"/>
    <col min="2" max="2" width="19" customWidth="1"/>
    <col min="3" max="4" width="19.0083333333333" customWidth="1"/>
    <col min="5" max="5" width="19.6333333333333" customWidth="1"/>
    <col min="6" max="6" width="19.5" customWidth="1"/>
    <col min="7" max="7" width="19.3833333333333" customWidth="1"/>
    <col min="8" max="8" width="19.6166666666667" customWidth="1"/>
    <col min="9" max="9" width="20.2416666666667" customWidth="1"/>
    <col min="10" max="10" width="19.1333333333333" customWidth="1"/>
    <col min="11" max="11" width="19.75" customWidth="1"/>
    <col min="12" max="12" width="11.8166666666667"/>
    <col min="13" max="13" width="7.88333333333333" customWidth="1"/>
  </cols>
  <sheetData>
    <row r="1" ht="18" customHeight="1" spans="1:2">
      <c r="A1" s="4" t="s">
        <v>82</v>
      </c>
      <c r="B1" s="4"/>
    </row>
    <row r="2" ht="26" customHeight="1" spans="1:11">
      <c r="A2" s="27" t="s">
        <v>83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7" customHeight="1" spans="1:11">
      <c r="A3" s="28"/>
      <c r="B3" s="28"/>
      <c r="C3" s="28"/>
      <c r="D3" s="28"/>
      <c r="E3" s="28"/>
      <c r="F3" s="28"/>
      <c r="G3" s="28"/>
      <c r="H3" s="28"/>
      <c r="I3" s="28"/>
      <c r="J3" s="28"/>
      <c r="K3" s="14" t="s">
        <v>36</v>
      </c>
    </row>
    <row r="4" s="24" customFormat="1" ht="18" customHeight="1" spans="1:11">
      <c r="A4" s="29" t="s">
        <v>37</v>
      </c>
      <c r="B4" s="29" t="s">
        <v>84</v>
      </c>
      <c r="C4" s="30" t="s">
        <v>85</v>
      </c>
      <c r="D4" s="29">
        <v>1</v>
      </c>
      <c r="E4" s="29">
        <v>2</v>
      </c>
      <c r="F4" s="29">
        <v>3</v>
      </c>
      <c r="G4" s="29">
        <v>4</v>
      </c>
      <c r="H4" s="29">
        <v>5</v>
      </c>
      <c r="I4" s="29">
        <v>6</v>
      </c>
      <c r="J4" s="29">
        <v>7</v>
      </c>
      <c r="K4" s="29">
        <v>8</v>
      </c>
    </row>
    <row r="5" s="25" customFormat="1" ht="18" customHeight="1" spans="1:11">
      <c r="A5" s="29"/>
      <c r="B5" s="29"/>
      <c r="C5" s="31"/>
      <c r="D5" s="29" t="s">
        <v>45</v>
      </c>
      <c r="E5" s="29" t="s">
        <v>46</v>
      </c>
      <c r="F5" s="29" t="s">
        <v>47</v>
      </c>
      <c r="G5" s="29" t="s">
        <v>48</v>
      </c>
      <c r="H5" s="29" t="s">
        <v>49</v>
      </c>
      <c r="I5" s="29" t="s">
        <v>50</v>
      </c>
      <c r="J5" s="29" t="s">
        <v>51</v>
      </c>
      <c r="K5" s="29" t="s">
        <v>52</v>
      </c>
    </row>
    <row r="6" s="25" customFormat="1" ht="20" customHeight="1" spans="1:12">
      <c r="A6" s="29" t="s">
        <v>86</v>
      </c>
      <c r="B6" s="32" t="s">
        <v>87</v>
      </c>
      <c r="C6" s="32">
        <f>SUM(D6:K6)</f>
        <v>268794370.54</v>
      </c>
      <c r="D6" s="32">
        <v>61535205.96</v>
      </c>
      <c r="E6" s="32">
        <v>23597660.13</v>
      </c>
      <c r="F6" s="32">
        <v>36476582.23</v>
      </c>
      <c r="G6" s="32">
        <v>31432586.18</v>
      </c>
      <c r="H6" s="32">
        <v>23566258.08</v>
      </c>
      <c r="I6" s="32">
        <v>22194302.36</v>
      </c>
      <c r="J6" s="32">
        <v>42035720.69</v>
      </c>
      <c r="K6" s="32">
        <v>27956054.91</v>
      </c>
      <c r="L6" s="40">
        <f>C6/10000</f>
        <v>26879.437054</v>
      </c>
    </row>
    <row r="7" s="26" customFormat="1" ht="20" customHeight="1" spans="1:13">
      <c r="A7" s="33">
        <v>1</v>
      </c>
      <c r="B7" s="34" t="s">
        <v>88</v>
      </c>
      <c r="C7" s="32">
        <f t="shared" ref="C7:C26" si="0">SUM(D7:K7)</f>
        <v>254676900.1</v>
      </c>
      <c r="D7" s="34">
        <v>59293931.61</v>
      </c>
      <c r="E7" s="34">
        <v>23557466.93</v>
      </c>
      <c r="F7" s="34">
        <v>35174158.1</v>
      </c>
      <c r="G7" s="34">
        <v>30566816.9</v>
      </c>
      <c r="H7" s="34">
        <v>21961499.08</v>
      </c>
      <c r="I7" s="34">
        <v>21044352.06</v>
      </c>
      <c r="J7" s="34">
        <v>37370852.04</v>
      </c>
      <c r="K7" s="34">
        <v>25707823.38</v>
      </c>
      <c r="L7" s="40">
        <f t="shared" ref="L7:L26" si="1">C7/10000</f>
        <v>25467.69001</v>
      </c>
      <c r="M7" s="25"/>
    </row>
    <row r="8" s="26" customFormat="1" ht="20" customHeight="1" spans="1:13">
      <c r="A8" s="33">
        <v>2</v>
      </c>
      <c r="B8" s="34" t="s">
        <v>89</v>
      </c>
      <c r="C8" s="32">
        <f t="shared" si="0"/>
        <v>13333625.32</v>
      </c>
      <c r="D8" s="34">
        <v>1722931</v>
      </c>
      <c r="E8" s="34">
        <v>20000</v>
      </c>
      <c r="F8" s="34">
        <v>1295242.5</v>
      </c>
      <c r="G8" s="34">
        <v>850566</v>
      </c>
      <c r="H8" s="34">
        <v>1541000</v>
      </c>
      <c r="I8" s="34">
        <v>1032922</v>
      </c>
      <c r="J8" s="34">
        <v>4652341.65</v>
      </c>
      <c r="K8" s="34">
        <v>2218622.17</v>
      </c>
      <c r="L8" s="40">
        <f t="shared" si="1"/>
        <v>1333.362532</v>
      </c>
      <c r="M8" s="25"/>
    </row>
    <row r="9" s="26" customFormat="1" ht="20" customHeight="1" spans="1:13">
      <c r="A9" s="33">
        <v>3</v>
      </c>
      <c r="B9" s="34" t="s">
        <v>90</v>
      </c>
      <c r="C9" s="32">
        <f t="shared" si="0"/>
        <v>87528.42</v>
      </c>
      <c r="D9" s="34">
        <v>17842.75</v>
      </c>
      <c r="E9" s="34">
        <v>14693.2</v>
      </c>
      <c r="F9" s="34">
        <v>6922.03</v>
      </c>
      <c r="G9" s="34">
        <v>15103.28</v>
      </c>
      <c r="H9" s="34">
        <v>10515</v>
      </c>
      <c r="I9" s="34">
        <v>3028.3</v>
      </c>
      <c r="J9" s="34">
        <v>12527</v>
      </c>
      <c r="K9" s="34">
        <v>6896.86</v>
      </c>
      <c r="L9" s="40">
        <f t="shared" si="1"/>
        <v>8.752842</v>
      </c>
      <c r="M9" s="25"/>
    </row>
    <row r="10" s="26" customFormat="1" ht="20" customHeight="1" spans="1:13">
      <c r="A10" s="35" t="s">
        <v>91</v>
      </c>
      <c r="B10" s="34" t="s">
        <v>92</v>
      </c>
      <c r="C10" s="32">
        <f t="shared" si="0"/>
        <v>518345.59</v>
      </c>
      <c r="D10" s="34">
        <v>135706</v>
      </c>
      <c r="E10" s="34">
        <v>78027.5</v>
      </c>
      <c r="F10" s="34">
        <v>50498</v>
      </c>
      <c r="G10" s="34">
        <v>81701</v>
      </c>
      <c r="H10" s="34">
        <v>19400</v>
      </c>
      <c r="I10" s="34">
        <v>30331.4</v>
      </c>
      <c r="J10" s="34">
        <v>52464</v>
      </c>
      <c r="K10" s="34">
        <v>70217.69</v>
      </c>
      <c r="L10" s="40"/>
      <c r="M10" s="25"/>
    </row>
    <row r="11" s="26" customFormat="1" ht="20" customHeight="1" spans="1:13">
      <c r="A11" s="35" t="s">
        <v>93</v>
      </c>
      <c r="B11" s="34" t="s">
        <v>94</v>
      </c>
      <c r="C11" s="32">
        <f t="shared" si="0"/>
        <v>430817.17</v>
      </c>
      <c r="D11" s="34">
        <v>117863.25</v>
      </c>
      <c r="E11" s="34">
        <v>63334.3</v>
      </c>
      <c r="F11" s="34">
        <v>43575.97</v>
      </c>
      <c r="G11" s="34">
        <v>66597.72</v>
      </c>
      <c r="H11" s="34">
        <v>8885</v>
      </c>
      <c r="I11" s="34">
        <v>27303.1</v>
      </c>
      <c r="J11" s="34">
        <v>39937</v>
      </c>
      <c r="K11" s="34">
        <v>63320.83</v>
      </c>
      <c r="L11" s="40"/>
      <c r="M11" s="25"/>
    </row>
    <row r="12" s="26" customFormat="1" ht="20" customHeight="1" spans="1:13">
      <c r="A12" s="33">
        <v>4</v>
      </c>
      <c r="B12" s="34" t="s">
        <v>95</v>
      </c>
      <c r="C12" s="32">
        <f t="shared" si="0"/>
        <v>696316.7</v>
      </c>
      <c r="D12" s="34">
        <v>500500.6</v>
      </c>
      <c r="E12" s="34">
        <v>5500</v>
      </c>
      <c r="F12" s="34">
        <v>259.6</v>
      </c>
      <c r="G12" s="34">
        <v>100</v>
      </c>
      <c r="H12" s="34">
        <v>53244</v>
      </c>
      <c r="I12" s="34">
        <v>114000</v>
      </c>
      <c r="J12" s="34">
        <v>0</v>
      </c>
      <c r="K12" s="34">
        <v>22712.5</v>
      </c>
      <c r="L12" s="40">
        <f t="shared" si="1"/>
        <v>69.63167</v>
      </c>
      <c r="M12" s="25"/>
    </row>
    <row r="13" s="25" customFormat="1" ht="20" customHeight="1" spans="1:12">
      <c r="A13" s="29" t="s">
        <v>96</v>
      </c>
      <c r="B13" s="32" t="s">
        <v>97</v>
      </c>
      <c r="C13" s="32">
        <f t="shared" si="0"/>
        <v>218517110.88</v>
      </c>
      <c r="D13" s="32">
        <v>48234940.5</v>
      </c>
      <c r="E13" s="32">
        <v>19816099</v>
      </c>
      <c r="F13" s="32">
        <v>29340000</v>
      </c>
      <c r="G13" s="32">
        <v>26488782.63</v>
      </c>
      <c r="H13" s="37">
        <v>19501885.25</v>
      </c>
      <c r="I13" s="32">
        <v>18226000</v>
      </c>
      <c r="J13" s="32">
        <v>33853713</v>
      </c>
      <c r="K13" s="32">
        <v>23055690.5</v>
      </c>
      <c r="L13" s="40">
        <f t="shared" si="1"/>
        <v>21851.711088</v>
      </c>
    </row>
    <row r="14" s="26" customFormat="1" ht="20" customHeight="1" spans="1:13">
      <c r="A14" s="33">
        <v>1</v>
      </c>
      <c r="B14" s="34" t="s">
        <v>98</v>
      </c>
      <c r="C14" s="32">
        <f t="shared" si="0"/>
        <v>214844000</v>
      </c>
      <c r="D14" s="34">
        <v>47717000</v>
      </c>
      <c r="E14" s="34">
        <v>19750000</v>
      </c>
      <c r="F14" s="38">
        <v>28700000</v>
      </c>
      <c r="G14" s="34">
        <v>26351000</v>
      </c>
      <c r="H14" s="38">
        <v>19120000</v>
      </c>
      <c r="I14" s="34">
        <v>17900000</v>
      </c>
      <c r="J14" s="34">
        <v>32836000</v>
      </c>
      <c r="K14" s="34">
        <v>22470000</v>
      </c>
      <c r="L14" s="40">
        <f t="shared" si="1"/>
        <v>21484.4</v>
      </c>
      <c r="M14" s="25"/>
    </row>
    <row r="15" s="26" customFormat="1" ht="20" customHeight="1" spans="1:13">
      <c r="A15" s="33">
        <v>2</v>
      </c>
      <c r="B15" s="34" t="s">
        <v>99</v>
      </c>
      <c r="C15" s="32">
        <f t="shared" si="0"/>
        <v>2936766.79</v>
      </c>
      <c r="D15" s="34">
        <v>503200</v>
      </c>
      <c r="E15" s="34">
        <v>60000</v>
      </c>
      <c r="F15" s="39">
        <v>425500</v>
      </c>
      <c r="G15" s="34">
        <v>110283.79</v>
      </c>
      <c r="H15" s="34">
        <v>288500</v>
      </c>
      <c r="I15" s="34">
        <v>326000</v>
      </c>
      <c r="J15" s="34">
        <v>851000</v>
      </c>
      <c r="K15" s="34">
        <v>372283</v>
      </c>
      <c r="L15" s="40">
        <f t="shared" si="1"/>
        <v>293.676679</v>
      </c>
      <c r="M15" s="25"/>
    </row>
    <row r="16" s="26" customFormat="1" ht="20" customHeight="1" spans="1:13">
      <c r="A16" s="33">
        <v>3</v>
      </c>
      <c r="B16" s="34" t="s">
        <v>100</v>
      </c>
      <c r="C16" s="32">
        <f t="shared" si="0"/>
        <v>736344.09</v>
      </c>
      <c r="D16" s="34">
        <v>14740.5</v>
      </c>
      <c r="E16" s="34">
        <v>6099</v>
      </c>
      <c r="F16" s="38">
        <v>214500</v>
      </c>
      <c r="G16" s="34">
        <v>27498.84</v>
      </c>
      <c r="H16" s="34">
        <v>93385.25</v>
      </c>
      <c r="I16" s="34">
        <v>0</v>
      </c>
      <c r="J16" s="34">
        <v>166713</v>
      </c>
      <c r="K16" s="34">
        <v>213407.5</v>
      </c>
      <c r="L16" s="40">
        <f t="shared" si="1"/>
        <v>73.634409</v>
      </c>
      <c r="M16" s="25"/>
    </row>
    <row r="17" s="26" customFormat="1" ht="20" customHeight="1" spans="1:13">
      <c r="A17" s="35" t="s">
        <v>91</v>
      </c>
      <c r="B17" s="34" t="s">
        <v>101</v>
      </c>
      <c r="C17" s="32">
        <f t="shared" si="0"/>
        <v>681150</v>
      </c>
      <c r="D17" s="34">
        <v>3500</v>
      </c>
      <c r="E17" s="34">
        <v>0</v>
      </c>
      <c r="F17" s="38">
        <v>214500</v>
      </c>
      <c r="G17" s="34">
        <v>25500</v>
      </c>
      <c r="H17" s="34">
        <v>75000</v>
      </c>
      <c r="I17" s="34">
        <v>0</v>
      </c>
      <c r="J17" s="34">
        <v>166650</v>
      </c>
      <c r="K17" s="34">
        <v>196000</v>
      </c>
      <c r="L17" s="40">
        <f t="shared" si="1"/>
        <v>68.115</v>
      </c>
      <c r="M17" s="25"/>
    </row>
    <row r="18" s="26" customFormat="1" ht="20" customHeight="1" spans="1:13">
      <c r="A18" s="35" t="s">
        <v>93</v>
      </c>
      <c r="B18" s="34" t="s">
        <v>102</v>
      </c>
      <c r="C18" s="32">
        <f t="shared" si="0"/>
        <v>9311.59</v>
      </c>
      <c r="D18" s="34">
        <v>5540.5</v>
      </c>
      <c r="E18" s="34">
        <v>99</v>
      </c>
      <c r="F18" s="38">
        <v>0</v>
      </c>
      <c r="G18" s="34">
        <v>1998.84</v>
      </c>
      <c r="H18" s="34">
        <v>385.25</v>
      </c>
      <c r="I18" s="34">
        <v>0</v>
      </c>
      <c r="J18" s="34">
        <v>63</v>
      </c>
      <c r="K18" s="34">
        <v>1225</v>
      </c>
      <c r="L18" s="40"/>
      <c r="M18" s="25"/>
    </row>
    <row r="19" s="26" customFormat="1" ht="20" customHeight="1" spans="1:13">
      <c r="A19" s="35" t="s">
        <v>103</v>
      </c>
      <c r="B19" s="34" t="s">
        <v>104</v>
      </c>
      <c r="C19" s="32">
        <f t="shared" si="0"/>
        <v>35277.5</v>
      </c>
      <c r="D19" s="34">
        <v>5700</v>
      </c>
      <c r="E19" s="34">
        <v>6000</v>
      </c>
      <c r="F19" s="38">
        <v>0</v>
      </c>
      <c r="G19" s="34">
        <v>0</v>
      </c>
      <c r="H19" s="34">
        <v>18000</v>
      </c>
      <c r="I19" s="34">
        <v>0</v>
      </c>
      <c r="J19" s="34">
        <v>0</v>
      </c>
      <c r="K19" s="34">
        <v>5577.5</v>
      </c>
      <c r="L19" s="40"/>
      <c r="M19" s="25"/>
    </row>
    <row r="20" s="26" customFormat="1" ht="20" customHeight="1" spans="1:13">
      <c r="A20" s="35" t="s">
        <v>105</v>
      </c>
      <c r="B20" s="34" t="s">
        <v>106</v>
      </c>
      <c r="C20" s="32">
        <f t="shared" si="0"/>
        <v>10605</v>
      </c>
      <c r="D20" s="34">
        <v>0</v>
      </c>
      <c r="E20" s="34">
        <v>0</v>
      </c>
      <c r="F20" s="38">
        <v>0</v>
      </c>
      <c r="G20" s="34">
        <v>0</v>
      </c>
      <c r="H20" s="38">
        <v>0</v>
      </c>
      <c r="I20" s="34">
        <v>0</v>
      </c>
      <c r="J20" s="34">
        <v>0</v>
      </c>
      <c r="K20" s="34">
        <v>10605</v>
      </c>
      <c r="L20" s="40"/>
      <c r="M20" s="25"/>
    </row>
    <row r="21" s="25" customFormat="1" ht="20" customHeight="1" spans="1:12">
      <c r="A21" s="29" t="s">
        <v>107</v>
      </c>
      <c r="B21" s="32" t="s">
        <v>108</v>
      </c>
      <c r="C21" s="32">
        <f t="shared" si="0"/>
        <v>50277259.66</v>
      </c>
      <c r="D21" s="32">
        <v>13300265.46</v>
      </c>
      <c r="E21" s="32">
        <v>3781561.13</v>
      </c>
      <c r="F21" s="37">
        <v>7136582.23</v>
      </c>
      <c r="G21" s="32">
        <v>4943803.55</v>
      </c>
      <c r="H21" s="37">
        <v>4064372.83</v>
      </c>
      <c r="I21" s="32">
        <v>3968302.36</v>
      </c>
      <c r="J21" s="32">
        <v>8182007.69</v>
      </c>
      <c r="K21" s="32">
        <v>4900364.41</v>
      </c>
      <c r="L21" s="40">
        <f t="shared" si="1"/>
        <v>5027.725966</v>
      </c>
    </row>
    <row r="22" s="26" customFormat="1" ht="20" customHeight="1" spans="1:13">
      <c r="A22" s="33">
        <v>1</v>
      </c>
      <c r="B22" s="34" t="s">
        <v>109</v>
      </c>
      <c r="C22" s="32">
        <f t="shared" si="0"/>
        <v>2185360.03</v>
      </c>
      <c r="D22" s="34">
        <v>383013.37</v>
      </c>
      <c r="E22" s="34">
        <v>21978.11</v>
      </c>
      <c r="F22" s="34">
        <v>60917.24</v>
      </c>
      <c r="G22" s="34">
        <v>1387770.21</v>
      </c>
      <c r="H22" s="38">
        <v>119996.46</v>
      </c>
      <c r="I22" s="34">
        <v>19607.63</v>
      </c>
      <c r="J22" s="34">
        <v>35400.58</v>
      </c>
      <c r="K22" s="34">
        <v>156676.43</v>
      </c>
      <c r="L22" s="40">
        <f t="shared" si="1"/>
        <v>218.536003</v>
      </c>
      <c r="M22" s="25"/>
    </row>
    <row r="23" s="26" customFormat="1" ht="20" customHeight="1" spans="1:13">
      <c r="A23" s="33">
        <v>2</v>
      </c>
      <c r="B23" s="34" t="s">
        <v>69</v>
      </c>
      <c r="C23" s="32">
        <f t="shared" si="0"/>
        <v>8870590.96</v>
      </c>
      <c r="D23" s="34">
        <v>2065398.83</v>
      </c>
      <c r="E23" s="34">
        <v>425716.09</v>
      </c>
      <c r="F23" s="34">
        <v>1630866.69</v>
      </c>
      <c r="G23" s="34">
        <v>1210914.56</v>
      </c>
      <c r="H23" s="38">
        <v>495560.54</v>
      </c>
      <c r="I23" s="34">
        <v>660009.71</v>
      </c>
      <c r="J23" s="34">
        <v>1127787.11</v>
      </c>
      <c r="K23" s="34">
        <v>1254337.43</v>
      </c>
      <c r="L23" s="40">
        <f t="shared" si="1"/>
        <v>887.059096</v>
      </c>
      <c r="M23" s="25"/>
    </row>
    <row r="24" s="26" customFormat="1" ht="20" customHeight="1" spans="1:13">
      <c r="A24" s="33">
        <v>3</v>
      </c>
      <c r="B24" s="34" t="s">
        <v>68</v>
      </c>
      <c r="C24" s="32">
        <f t="shared" si="0"/>
        <v>4637368.56</v>
      </c>
      <c r="D24" s="34">
        <v>1268724.62</v>
      </c>
      <c r="E24" s="34">
        <v>472560.8</v>
      </c>
      <c r="F24" s="34">
        <v>448739.31</v>
      </c>
      <c r="G24" s="34">
        <v>400336.63</v>
      </c>
      <c r="H24" s="38">
        <v>444357.84</v>
      </c>
      <c r="I24" s="34">
        <v>486520.38</v>
      </c>
      <c r="J24" s="34">
        <v>906971.5</v>
      </c>
      <c r="K24" s="34">
        <v>209157.48</v>
      </c>
      <c r="L24" s="40">
        <f t="shared" si="1"/>
        <v>463.736856</v>
      </c>
      <c r="M24" s="25"/>
    </row>
    <row r="25" s="26" customFormat="1" ht="20" customHeight="1" spans="1:13">
      <c r="A25" s="33">
        <v>4</v>
      </c>
      <c r="B25" s="34" t="s">
        <v>70</v>
      </c>
      <c r="C25" s="32">
        <f t="shared" si="0"/>
        <v>1031660.22</v>
      </c>
      <c r="D25" s="34">
        <v>292892.62</v>
      </c>
      <c r="E25" s="34">
        <v>116856.4</v>
      </c>
      <c r="F25" s="34">
        <v>124667.8</v>
      </c>
      <c r="G25" s="34">
        <v>89290.8</v>
      </c>
      <c r="H25" s="38">
        <v>109569.8</v>
      </c>
      <c r="I25" s="34">
        <v>89240.4</v>
      </c>
      <c r="J25" s="34">
        <v>144767.6</v>
      </c>
      <c r="K25" s="34">
        <v>64374.8</v>
      </c>
      <c r="L25" s="40">
        <f t="shared" si="1"/>
        <v>103.166022</v>
      </c>
      <c r="M25" s="25"/>
    </row>
    <row r="26" s="26" customFormat="1" ht="20" customHeight="1" spans="1:13">
      <c r="A26" s="33">
        <v>5</v>
      </c>
      <c r="B26" s="34" t="s">
        <v>110</v>
      </c>
      <c r="C26" s="32">
        <f t="shared" si="0"/>
        <v>33552279.89</v>
      </c>
      <c r="D26" s="34">
        <v>9290236.02</v>
      </c>
      <c r="E26" s="34">
        <v>2744449.73</v>
      </c>
      <c r="F26" s="34">
        <v>4871391.19</v>
      </c>
      <c r="G26" s="34">
        <v>1855491.35</v>
      </c>
      <c r="H26" s="38">
        <v>2894888.19</v>
      </c>
      <c r="I26" s="34">
        <v>2712924.24</v>
      </c>
      <c r="J26" s="34">
        <v>5967080.9</v>
      </c>
      <c r="K26" s="34">
        <v>3215818.27</v>
      </c>
      <c r="L26" s="40">
        <f t="shared" si="1"/>
        <v>3355.227989</v>
      </c>
      <c r="M26" s="25"/>
    </row>
    <row r="28" spans="3:11">
      <c r="C28" s="36"/>
      <c r="D28" s="36"/>
      <c r="E28" s="36"/>
      <c r="F28" s="36"/>
      <c r="G28" s="36"/>
      <c r="H28" s="36"/>
      <c r="I28" s="36"/>
      <c r="J28" s="36"/>
      <c r="K28" s="36"/>
    </row>
    <row r="29" spans="6:11">
      <c r="F29" s="3"/>
      <c r="G29" t="s">
        <v>111</v>
      </c>
      <c r="J29" s="3"/>
      <c r="K29" s="3"/>
    </row>
    <row r="30" spans="7:7">
      <c r="G30" t="s">
        <v>112</v>
      </c>
    </row>
  </sheetData>
  <mergeCells count="5">
    <mergeCell ref="A1:B1"/>
    <mergeCell ref="A2:K2"/>
    <mergeCell ref="A4:A5"/>
    <mergeCell ref="B4:B5"/>
    <mergeCell ref="C4:C5"/>
  </mergeCells>
  <pageMargins left="0.826388888888889" right="0.751388888888889" top="1" bottom="1" header="0.5" footer="0.5"/>
  <pageSetup paperSize="9" scale="65" firstPageNumber="0" fitToHeight="0" orientation="landscape" useFirstPageNumber="1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7"/>
  <sheetViews>
    <sheetView view="pageBreakPreview" zoomScaleNormal="100" workbookViewId="0">
      <pane xSplit="2" ySplit="5" topLeftCell="C38" activePane="bottomRight" state="frozen"/>
      <selection/>
      <selection pane="topRight"/>
      <selection pane="bottomLeft"/>
      <selection pane="bottomRight" activeCell="K48" sqref="K48"/>
    </sheetView>
  </sheetViews>
  <sheetFormatPr defaultColWidth="8.89166666666667" defaultRowHeight="14.25" outlineLevelCol="7"/>
  <cols>
    <col min="1" max="1" width="9.93333333333333" style="3" customWidth="1"/>
    <col min="2" max="2" width="16.4666666666667" customWidth="1"/>
    <col min="3" max="3" width="18.9083333333333" customWidth="1"/>
    <col min="4" max="4" width="18.4416666666667" customWidth="1"/>
    <col min="5" max="5" width="16.3333333333333" customWidth="1"/>
    <col min="6" max="6" width="14.5583333333333" customWidth="1"/>
    <col min="7" max="7" width="17.7333333333333" customWidth="1"/>
    <col min="8" max="8" width="18.9083333333333" customWidth="1"/>
    <col min="9" max="9" width="16.2666666666667" customWidth="1"/>
  </cols>
  <sheetData>
    <row r="1" spans="1:2">
      <c r="A1" s="4" t="s">
        <v>113</v>
      </c>
      <c r="B1" s="4"/>
    </row>
    <row r="2" ht="28" customHeight="1" spans="1:8">
      <c r="A2" s="5" t="s">
        <v>114</v>
      </c>
      <c r="B2" s="5"/>
      <c r="C2" s="5"/>
      <c r="D2" s="5"/>
      <c r="E2" s="5"/>
      <c r="F2" s="5"/>
      <c r="G2" s="5"/>
      <c r="H2" s="5"/>
    </row>
    <row r="3" customFormat="1" ht="16" customHeight="1" spans="1:8">
      <c r="A3" s="17"/>
      <c r="B3" s="17"/>
      <c r="C3" s="17"/>
      <c r="D3" s="17"/>
      <c r="E3" s="17"/>
      <c r="F3" s="17"/>
      <c r="G3" s="17"/>
      <c r="H3" s="14" t="s">
        <v>36</v>
      </c>
    </row>
    <row r="4" s="1" customFormat="1" ht="16" customHeight="1" spans="1:8">
      <c r="A4" s="6" t="s">
        <v>37</v>
      </c>
      <c r="B4" s="6" t="s">
        <v>115</v>
      </c>
      <c r="C4" s="6" t="s">
        <v>116</v>
      </c>
      <c r="D4" s="6"/>
      <c r="E4" s="6" t="s">
        <v>117</v>
      </c>
      <c r="F4" s="6"/>
      <c r="G4" s="20" t="s">
        <v>118</v>
      </c>
      <c r="H4" s="20" t="s">
        <v>88</v>
      </c>
    </row>
    <row r="5" s="1" customFormat="1" ht="16" customHeight="1" spans="1:8">
      <c r="A5" s="6"/>
      <c r="B5" s="6"/>
      <c r="C5" s="6" t="s">
        <v>119</v>
      </c>
      <c r="D5" s="6" t="s">
        <v>40</v>
      </c>
      <c r="E5" s="6" t="s">
        <v>41</v>
      </c>
      <c r="F5" s="6" t="s">
        <v>120</v>
      </c>
      <c r="G5" s="21"/>
      <c r="H5" s="21"/>
    </row>
    <row r="6" s="2" customFormat="1" ht="20" customHeight="1" spans="1:8">
      <c r="A6" s="6" t="s">
        <v>86</v>
      </c>
      <c r="B6" s="7" t="s">
        <v>45</v>
      </c>
      <c r="C6" s="8">
        <f t="shared" ref="C6:H6" si="0">SUM(C7:C30)</f>
        <v>46369000</v>
      </c>
      <c r="D6" s="8">
        <f t="shared" si="0"/>
        <v>1348000</v>
      </c>
      <c r="E6" s="8">
        <f t="shared" si="0"/>
        <v>503200</v>
      </c>
      <c r="F6" s="8">
        <f t="shared" si="0"/>
        <v>3500</v>
      </c>
      <c r="G6" s="8">
        <f t="shared" si="0"/>
        <v>1722931</v>
      </c>
      <c r="H6" s="8">
        <f t="shared" si="0"/>
        <v>59293931.61</v>
      </c>
    </row>
    <row r="7" s="2" customFormat="1" ht="20" customHeight="1" spans="1:8">
      <c r="A7" s="9">
        <v>1</v>
      </c>
      <c r="B7" s="10" t="s">
        <v>121</v>
      </c>
      <c r="C7" s="11">
        <v>1650000</v>
      </c>
      <c r="D7" s="11">
        <v>0</v>
      </c>
      <c r="E7" s="11">
        <v>29500</v>
      </c>
      <c r="F7" s="11">
        <v>0</v>
      </c>
      <c r="G7" s="11">
        <v>47900</v>
      </c>
      <c r="H7" s="11">
        <v>1979517.73</v>
      </c>
    </row>
    <row r="8" s="2" customFormat="1" ht="20" customHeight="1" spans="1:8">
      <c r="A8" s="9">
        <v>2</v>
      </c>
      <c r="B8" s="10" t="s">
        <v>122</v>
      </c>
      <c r="C8" s="11">
        <v>2485000</v>
      </c>
      <c r="D8" s="11">
        <v>0</v>
      </c>
      <c r="E8" s="11">
        <v>15000</v>
      </c>
      <c r="F8" s="11">
        <v>3500</v>
      </c>
      <c r="G8" s="11">
        <v>15000</v>
      </c>
      <c r="H8" s="11">
        <v>3140957.05</v>
      </c>
    </row>
    <row r="9" s="2" customFormat="1" ht="20" customHeight="1" spans="1:8">
      <c r="A9" s="9">
        <v>3</v>
      </c>
      <c r="B9" s="10" t="s">
        <v>123</v>
      </c>
      <c r="C9" s="11">
        <v>1700000</v>
      </c>
      <c r="D9" s="11">
        <v>0</v>
      </c>
      <c r="E9" s="11">
        <v>9000</v>
      </c>
      <c r="F9" s="11">
        <v>0</v>
      </c>
      <c r="G9" s="11">
        <v>20000</v>
      </c>
      <c r="H9" s="11">
        <v>2098232.86</v>
      </c>
    </row>
    <row r="10" s="2" customFormat="1" ht="20" customHeight="1" spans="1:8">
      <c r="A10" s="9">
        <v>4</v>
      </c>
      <c r="B10" s="10" t="s">
        <v>124</v>
      </c>
      <c r="C10" s="11">
        <v>1800000</v>
      </c>
      <c r="D10" s="11">
        <v>0</v>
      </c>
      <c r="E10" s="11">
        <v>0</v>
      </c>
      <c r="F10" s="11">
        <v>0</v>
      </c>
      <c r="G10" s="11">
        <v>0</v>
      </c>
      <c r="H10" s="11">
        <v>2300858.95</v>
      </c>
    </row>
    <row r="11" s="2" customFormat="1" ht="20" customHeight="1" spans="1:8">
      <c r="A11" s="9">
        <v>5</v>
      </c>
      <c r="B11" s="10" t="s">
        <v>125</v>
      </c>
      <c r="C11" s="11">
        <v>1650000</v>
      </c>
      <c r="D11" s="11">
        <v>15000</v>
      </c>
      <c r="E11" s="11">
        <v>0</v>
      </c>
      <c r="F11" s="12">
        <v>0</v>
      </c>
      <c r="G11" s="11">
        <v>0</v>
      </c>
      <c r="H11" s="11">
        <v>2018977.29</v>
      </c>
    </row>
    <row r="12" s="2" customFormat="1" ht="20" customHeight="1" spans="1:8">
      <c r="A12" s="9">
        <v>6</v>
      </c>
      <c r="B12" s="10" t="s">
        <v>126</v>
      </c>
      <c r="C12" s="11">
        <v>1500000</v>
      </c>
      <c r="D12" s="11">
        <v>0</v>
      </c>
      <c r="E12" s="11">
        <v>32500</v>
      </c>
      <c r="F12" s="11">
        <v>0</v>
      </c>
      <c r="G12" s="11">
        <v>0</v>
      </c>
      <c r="H12" s="11">
        <v>1817742.82</v>
      </c>
    </row>
    <row r="13" s="2" customFormat="1" ht="20" customHeight="1" spans="1:8">
      <c r="A13" s="9">
        <v>7</v>
      </c>
      <c r="B13" s="10" t="s">
        <v>127</v>
      </c>
      <c r="C13" s="11">
        <v>1500000</v>
      </c>
      <c r="D13" s="11">
        <v>0</v>
      </c>
      <c r="E13" s="11">
        <v>10000</v>
      </c>
      <c r="F13" s="11">
        <v>0</v>
      </c>
      <c r="G13" s="11">
        <v>80000</v>
      </c>
      <c r="H13" s="11">
        <v>1915457.63</v>
      </c>
    </row>
    <row r="14" s="2" customFormat="1" ht="20" customHeight="1" spans="1:8">
      <c r="A14" s="9">
        <v>8</v>
      </c>
      <c r="B14" s="10" t="s">
        <v>128</v>
      </c>
      <c r="C14" s="11">
        <v>1700000</v>
      </c>
      <c r="D14" s="11">
        <v>0</v>
      </c>
      <c r="E14" s="11">
        <v>4000</v>
      </c>
      <c r="F14" s="11">
        <v>0</v>
      </c>
      <c r="G14" s="11">
        <v>37687</v>
      </c>
      <c r="H14" s="11">
        <v>2103008.02</v>
      </c>
    </row>
    <row r="15" s="2" customFormat="1" ht="20" customHeight="1" spans="1:8">
      <c r="A15" s="9">
        <v>9</v>
      </c>
      <c r="B15" s="10" t="s">
        <v>129</v>
      </c>
      <c r="C15" s="11">
        <v>2250000</v>
      </c>
      <c r="D15" s="11">
        <v>0</v>
      </c>
      <c r="E15" s="11">
        <v>0</v>
      </c>
      <c r="F15" s="11">
        <v>0</v>
      </c>
      <c r="G15" s="11">
        <v>0</v>
      </c>
      <c r="H15" s="11">
        <v>2798857.25</v>
      </c>
    </row>
    <row r="16" s="2" customFormat="1" ht="20" customHeight="1" spans="1:8">
      <c r="A16" s="9">
        <v>10</v>
      </c>
      <c r="B16" s="10" t="s">
        <v>130</v>
      </c>
      <c r="C16" s="11">
        <v>1100000</v>
      </c>
      <c r="D16" s="11">
        <v>0</v>
      </c>
      <c r="E16" s="11">
        <v>4000</v>
      </c>
      <c r="F16" s="11">
        <v>0</v>
      </c>
      <c r="G16" s="11">
        <v>40000</v>
      </c>
      <c r="H16" s="11">
        <v>1189937.99</v>
      </c>
    </row>
    <row r="17" s="2" customFormat="1" ht="20" customHeight="1" spans="1:8">
      <c r="A17" s="9">
        <v>11</v>
      </c>
      <c r="B17" s="10" t="s">
        <v>131</v>
      </c>
      <c r="C17" s="11">
        <v>1700000</v>
      </c>
      <c r="D17" s="11">
        <v>500000</v>
      </c>
      <c r="E17" s="11">
        <v>86500</v>
      </c>
      <c r="F17" s="11">
        <v>0</v>
      </c>
      <c r="G17" s="11">
        <v>322000</v>
      </c>
      <c r="H17" s="11">
        <v>3077274.77</v>
      </c>
    </row>
    <row r="18" s="2" customFormat="1" ht="20" customHeight="1" spans="1:8">
      <c r="A18" s="9">
        <v>12</v>
      </c>
      <c r="B18" s="10" t="s">
        <v>132</v>
      </c>
      <c r="C18" s="11">
        <v>1950000</v>
      </c>
      <c r="D18" s="11">
        <v>0</v>
      </c>
      <c r="E18" s="11">
        <v>0</v>
      </c>
      <c r="F18" s="11">
        <v>0</v>
      </c>
      <c r="G18" s="11">
        <v>0</v>
      </c>
      <c r="H18" s="11">
        <v>2530042.96</v>
      </c>
    </row>
    <row r="19" s="2" customFormat="1" ht="20" customHeight="1" spans="1:8">
      <c r="A19" s="9">
        <v>13</v>
      </c>
      <c r="B19" s="10" t="s">
        <v>133</v>
      </c>
      <c r="C19" s="11">
        <v>2500000</v>
      </c>
      <c r="D19" s="11">
        <v>800000</v>
      </c>
      <c r="E19" s="11">
        <v>0</v>
      </c>
      <c r="F19" s="11">
        <v>0</v>
      </c>
      <c r="G19" s="11">
        <v>0</v>
      </c>
      <c r="H19" s="11">
        <v>3861948.22</v>
      </c>
    </row>
    <row r="20" s="2" customFormat="1" ht="20" customHeight="1" spans="1:8">
      <c r="A20" s="9">
        <v>14</v>
      </c>
      <c r="B20" s="10" t="s">
        <v>134</v>
      </c>
      <c r="C20" s="11">
        <v>1300000</v>
      </c>
      <c r="D20" s="11">
        <v>0</v>
      </c>
      <c r="E20" s="11">
        <v>0</v>
      </c>
      <c r="F20" s="11">
        <v>0</v>
      </c>
      <c r="G20" s="11">
        <v>0</v>
      </c>
      <c r="H20" s="11">
        <v>1558211.83</v>
      </c>
    </row>
    <row r="21" s="2" customFormat="1" ht="20" customHeight="1" spans="1:8">
      <c r="A21" s="9">
        <v>15</v>
      </c>
      <c r="B21" s="10" t="s">
        <v>135</v>
      </c>
      <c r="C21" s="11">
        <v>2000000</v>
      </c>
      <c r="D21" s="11">
        <v>0</v>
      </c>
      <c r="E21" s="18">
        <v>8000</v>
      </c>
      <c r="F21" s="11">
        <v>0</v>
      </c>
      <c r="G21" s="11">
        <v>20000</v>
      </c>
      <c r="H21" s="11">
        <v>2393879.03</v>
      </c>
    </row>
    <row r="22" s="2" customFormat="1" ht="20" customHeight="1" spans="1:8">
      <c r="A22" s="9">
        <v>16</v>
      </c>
      <c r="B22" s="10" t="s">
        <v>136</v>
      </c>
      <c r="C22" s="11">
        <v>1500000</v>
      </c>
      <c r="D22" s="11">
        <v>0</v>
      </c>
      <c r="E22" s="11">
        <v>0</v>
      </c>
      <c r="F22" s="11">
        <v>0</v>
      </c>
      <c r="G22" s="11">
        <v>0</v>
      </c>
      <c r="H22" s="11">
        <v>1709231.58</v>
      </c>
    </row>
    <row r="23" s="2" customFormat="1" ht="20" customHeight="1" spans="1:8">
      <c r="A23" s="9">
        <v>17</v>
      </c>
      <c r="B23" s="10" t="s">
        <v>137</v>
      </c>
      <c r="C23" s="18">
        <v>1815000</v>
      </c>
      <c r="D23" s="18">
        <v>33000</v>
      </c>
      <c r="E23" s="11">
        <v>20000</v>
      </c>
      <c r="F23" s="11">
        <v>0</v>
      </c>
      <c r="G23" s="11">
        <v>80000</v>
      </c>
      <c r="H23" s="11">
        <v>2549810.81</v>
      </c>
    </row>
    <row r="24" s="2" customFormat="1" ht="20" customHeight="1" spans="1:8">
      <c r="A24" s="9">
        <v>18</v>
      </c>
      <c r="B24" s="10" t="s">
        <v>138</v>
      </c>
      <c r="C24" s="11">
        <v>1650000</v>
      </c>
      <c r="D24" s="11">
        <v>0</v>
      </c>
      <c r="E24" s="11">
        <v>12200</v>
      </c>
      <c r="F24" s="11">
        <v>0</v>
      </c>
      <c r="G24" s="11">
        <v>0</v>
      </c>
      <c r="H24" s="11">
        <v>1953778.51</v>
      </c>
    </row>
    <row r="25" s="2" customFormat="1" ht="20" customHeight="1" spans="1:8">
      <c r="A25" s="9">
        <v>19</v>
      </c>
      <c r="B25" s="10" t="s">
        <v>139</v>
      </c>
      <c r="C25" s="11">
        <v>2300000</v>
      </c>
      <c r="D25" s="11">
        <v>0</v>
      </c>
      <c r="E25" s="11">
        <v>0</v>
      </c>
      <c r="F25" s="11">
        <v>0</v>
      </c>
      <c r="G25" s="11">
        <v>0</v>
      </c>
      <c r="H25" s="11">
        <v>3033343.89</v>
      </c>
    </row>
    <row r="26" s="2" customFormat="1" ht="20" customHeight="1" spans="1:8">
      <c r="A26" s="9">
        <v>20</v>
      </c>
      <c r="B26" s="10" t="s">
        <v>140</v>
      </c>
      <c r="C26" s="11">
        <v>1900000</v>
      </c>
      <c r="D26" s="11">
        <v>0</v>
      </c>
      <c r="E26" s="11">
        <v>32500</v>
      </c>
      <c r="F26" s="11"/>
      <c r="G26" s="11">
        <v>168344</v>
      </c>
      <c r="H26" s="11">
        <v>2179188.2</v>
      </c>
    </row>
    <row r="27" s="2" customFormat="1" ht="20" customHeight="1" spans="1:8">
      <c r="A27" s="9">
        <v>21</v>
      </c>
      <c r="B27" s="10" t="s">
        <v>141</v>
      </c>
      <c r="C27" s="11">
        <v>2969000</v>
      </c>
      <c r="D27" s="11">
        <v>0</v>
      </c>
      <c r="E27" s="11">
        <v>0</v>
      </c>
      <c r="F27" s="11">
        <v>0</v>
      </c>
      <c r="G27" s="11">
        <v>0</v>
      </c>
      <c r="H27" s="11">
        <v>3751758.39</v>
      </c>
    </row>
    <row r="28" s="2" customFormat="1" ht="20" customHeight="1" spans="1:8">
      <c r="A28" s="9">
        <v>22</v>
      </c>
      <c r="B28" s="10" t="s">
        <v>142</v>
      </c>
      <c r="C28" s="11">
        <v>1950000</v>
      </c>
      <c r="D28" s="11">
        <v>0</v>
      </c>
      <c r="E28" s="11">
        <v>81000</v>
      </c>
      <c r="F28" s="11">
        <v>0</v>
      </c>
      <c r="G28" s="11">
        <v>232000</v>
      </c>
      <c r="H28" s="11">
        <v>3116495.2</v>
      </c>
    </row>
    <row r="29" s="2" customFormat="1" ht="20" customHeight="1" spans="1:8">
      <c r="A29" s="9">
        <v>23</v>
      </c>
      <c r="B29" s="10" t="s">
        <v>143</v>
      </c>
      <c r="C29" s="11">
        <v>2900000</v>
      </c>
      <c r="D29" s="11">
        <v>0</v>
      </c>
      <c r="E29" s="11">
        <v>43000</v>
      </c>
      <c r="F29" s="11">
        <v>0</v>
      </c>
      <c r="G29" s="11">
        <v>200000</v>
      </c>
      <c r="H29" s="11">
        <v>3385254.39</v>
      </c>
    </row>
    <row r="30" s="2" customFormat="1" ht="20" customHeight="1" spans="1:8">
      <c r="A30" s="9">
        <v>24</v>
      </c>
      <c r="B30" s="10" t="s">
        <v>144</v>
      </c>
      <c r="C30" s="11">
        <v>2600000</v>
      </c>
      <c r="D30" s="11">
        <v>0</v>
      </c>
      <c r="E30" s="11">
        <v>116000</v>
      </c>
      <c r="F30" s="11"/>
      <c r="G30" s="11">
        <v>460000</v>
      </c>
      <c r="H30" s="11">
        <v>2830166.24</v>
      </c>
    </row>
    <row r="31" s="2" customFormat="1" ht="20" customHeight="1" spans="1:8">
      <c r="A31" s="6" t="s">
        <v>96</v>
      </c>
      <c r="B31" s="7" t="s">
        <v>46</v>
      </c>
      <c r="C31" s="8">
        <f t="shared" ref="C31:H31" si="1">SUM(C32:C40)</f>
        <v>17250000</v>
      </c>
      <c r="D31" s="8">
        <f t="shared" si="1"/>
        <v>2500000</v>
      </c>
      <c r="E31" s="8">
        <f t="shared" si="1"/>
        <v>60000</v>
      </c>
      <c r="F31" s="8">
        <f t="shared" si="1"/>
        <v>0</v>
      </c>
      <c r="G31" s="8">
        <f t="shared" si="1"/>
        <v>20000</v>
      </c>
      <c r="H31" s="8">
        <f t="shared" si="1"/>
        <v>23557466.93</v>
      </c>
    </row>
    <row r="32" s="2" customFormat="1" ht="20" customHeight="1" spans="1:8">
      <c r="A32" s="9">
        <v>1</v>
      </c>
      <c r="B32" s="10" t="s">
        <v>145</v>
      </c>
      <c r="C32" s="11">
        <v>2810000</v>
      </c>
      <c r="D32" s="11"/>
      <c r="E32" s="11">
        <v>20000</v>
      </c>
      <c r="F32" s="11"/>
      <c r="G32" s="11"/>
      <c r="H32" s="11">
        <v>3326475.5</v>
      </c>
    </row>
    <row r="33" s="2" customFormat="1" ht="20" customHeight="1" spans="1:8">
      <c r="A33" s="9">
        <v>2</v>
      </c>
      <c r="B33" s="10" t="s">
        <v>146</v>
      </c>
      <c r="C33" s="11">
        <v>1650000</v>
      </c>
      <c r="D33" s="11"/>
      <c r="E33" s="11">
        <v>0</v>
      </c>
      <c r="F33" s="11"/>
      <c r="G33" s="11"/>
      <c r="H33" s="11">
        <v>1960557.1</v>
      </c>
    </row>
    <row r="34" s="2" customFormat="1" ht="20" customHeight="1" spans="1:8">
      <c r="A34" s="9">
        <v>3</v>
      </c>
      <c r="B34" s="10" t="s">
        <v>147</v>
      </c>
      <c r="C34" s="11">
        <v>1890000</v>
      </c>
      <c r="D34" s="11"/>
      <c r="E34" s="11">
        <v>26000</v>
      </c>
      <c r="F34" s="11"/>
      <c r="G34" s="11"/>
      <c r="H34" s="11">
        <v>2247660.45</v>
      </c>
    </row>
    <row r="35" s="2" customFormat="1" ht="20" customHeight="1" spans="1:8">
      <c r="A35" s="9">
        <v>4</v>
      </c>
      <c r="B35" s="10" t="s">
        <v>148</v>
      </c>
      <c r="C35" s="11">
        <v>50000</v>
      </c>
      <c r="D35" s="11">
        <v>2500000</v>
      </c>
      <c r="E35" s="11">
        <v>0</v>
      </c>
      <c r="F35" s="11"/>
      <c r="G35" s="11"/>
      <c r="H35" s="11">
        <v>3033869.38</v>
      </c>
    </row>
    <row r="36" s="2" customFormat="1" ht="20" customHeight="1" spans="1:8">
      <c r="A36" s="9">
        <v>5</v>
      </c>
      <c r="B36" s="10" t="s">
        <v>149</v>
      </c>
      <c r="C36" s="11">
        <v>2250000</v>
      </c>
      <c r="D36" s="11"/>
      <c r="E36" s="11">
        <v>14000</v>
      </c>
      <c r="F36" s="11"/>
      <c r="G36" s="11"/>
      <c r="H36" s="11">
        <v>2772960.79</v>
      </c>
    </row>
    <row r="37" s="2" customFormat="1" ht="20" customHeight="1" spans="1:8">
      <c r="A37" s="9">
        <v>6</v>
      </c>
      <c r="B37" s="10" t="s">
        <v>150</v>
      </c>
      <c r="C37" s="11">
        <v>2300000</v>
      </c>
      <c r="D37" s="11"/>
      <c r="E37" s="11">
        <v>0</v>
      </c>
      <c r="F37" s="11"/>
      <c r="G37" s="11"/>
      <c r="H37" s="11">
        <v>2693297.85</v>
      </c>
    </row>
    <row r="38" s="2" customFormat="1" ht="20" customHeight="1" spans="1:8">
      <c r="A38" s="9">
        <v>7</v>
      </c>
      <c r="B38" s="10" t="s">
        <v>151</v>
      </c>
      <c r="C38" s="11">
        <v>1750000</v>
      </c>
      <c r="D38" s="11"/>
      <c r="E38" s="11">
        <v>0</v>
      </c>
      <c r="F38" s="11"/>
      <c r="G38" s="11"/>
      <c r="H38" s="11">
        <v>2159899.06</v>
      </c>
    </row>
    <row r="39" s="2" customFormat="1" ht="20" customHeight="1" spans="1:8">
      <c r="A39" s="9">
        <v>8</v>
      </c>
      <c r="B39" s="10" t="s">
        <v>152</v>
      </c>
      <c r="C39" s="11">
        <v>2130000</v>
      </c>
      <c r="D39" s="11"/>
      <c r="E39" s="11">
        <v>0</v>
      </c>
      <c r="F39" s="11"/>
      <c r="G39" s="11"/>
      <c r="H39" s="11">
        <v>2483127.21</v>
      </c>
    </row>
    <row r="40" s="2" customFormat="1" ht="20" customHeight="1" spans="1:8">
      <c r="A40" s="9">
        <v>9</v>
      </c>
      <c r="B40" s="19" t="s">
        <v>153</v>
      </c>
      <c r="C40" s="11">
        <v>2420000</v>
      </c>
      <c r="D40" s="11"/>
      <c r="E40" s="11">
        <v>0</v>
      </c>
      <c r="F40" s="11"/>
      <c r="G40" s="11">
        <v>20000</v>
      </c>
      <c r="H40" s="11">
        <v>2879619.59</v>
      </c>
    </row>
    <row r="41" s="1" customFormat="1" ht="20" customHeight="1" spans="1:8">
      <c r="A41" s="6" t="s">
        <v>107</v>
      </c>
      <c r="B41" s="7" t="s">
        <v>47</v>
      </c>
      <c r="C41" s="8">
        <f t="shared" ref="C41:H41" si="2">SUM(C42:C54)</f>
        <v>28700000</v>
      </c>
      <c r="D41" s="8">
        <f t="shared" si="2"/>
        <v>0</v>
      </c>
      <c r="E41" s="8">
        <f t="shared" si="2"/>
        <v>425500</v>
      </c>
      <c r="F41" s="8">
        <f t="shared" si="2"/>
        <v>214500</v>
      </c>
      <c r="G41" s="8">
        <f t="shared" si="2"/>
        <v>1295242.5</v>
      </c>
      <c r="H41" s="8">
        <f t="shared" si="2"/>
        <v>35174158.1</v>
      </c>
    </row>
    <row r="42" s="1" customFormat="1" ht="20" customHeight="1" spans="1:8">
      <c r="A42" s="9">
        <v>1</v>
      </c>
      <c r="B42" s="10" t="s">
        <v>154</v>
      </c>
      <c r="C42" s="11">
        <v>1950000</v>
      </c>
      <c r="D42" s="11"/>
      <c r="E42" s="11">
        <v>5000</v>
      </c>
      <c r="F42" s="11">
        <v>0</v>
      </c>
      <c r="G42" s="11">
        <v>0</v>
      </c>
      <c r="H42" s="11">
        <v>2264825.58</v>
      </c>
    </row>
    <row r="43" s="1" customFormat="1" ht="20" customHeight="1" spans="1:8">
      <c r="A43" s="9">
        <v>2</v>
      </c>
      <c r="B43" s="10" t="s">
        <v>155</v>
      </c>
      <c r="C43" s="11">
        <v>2300000</v>
      </c>
      <c r="D43" s="11"/>
      <c r="E43" s="11">
        <v>65500</v>
      </c>
      <c r="F43" s="11">
        <v>30000</v>
      </c>
      <c r="G43" s="11">
        <v>130000</v>
      </c>
      <c r="H43" s="11">
        <v>2825458.83</v>
      </c>
    </row>
    <row r="44" s="1" customFormat="1" ht="20" customHeight="1" spans="1:8">
      <c r="A44" s="9">
        <v>3</v>
      </c>
      <c r="B44" s="10" t="s">
        <v>156</v>
      </c>
      <c r="C44" s="11">
        <v>1800000</v>
      </c>
      <c r="D44" s="11"/>
      <c r="E44" s="11">
        <v>61500</v>
      </c>
      <c r="F44" s="11">
        <v>0</v>
      </c>
      <c r="G44" s="11">
        <v>230150</v>
      </c>
      <c r="H44" s="11">
        <v>2055193.14</v>
      </c>
    </row>
    <row r="45" s="1" customFormat="1" ht="20" customHeight="1" spans="1:8">
      <c r="A45" s="9">
        <v>4</v>
      </c>
      <c r="B45" s="10" t="s">
        <v>157</v>
      </c>
      <c r="C45" s="11">
        <v>2400000</v>
      </c>
      <c r="D45" s="11"/>
      <c r="E45" s="11">
        <v>4000</v>
      </c>
      <c r="F45" s="11">
        <v>0</v>
      </c>
      <c r="G45" s="11">
        <v>0</v>
      </c>
      <c r="H45" s="11">
        <v>3033223.94</v>
      </c>
    </row>
    <row r="46" s="1" customFormat="1" ht="20" customHeight="1" spans="1:8">
      <c r="A46" s="9">
        <v>5</v>
      </c>
      <c r="B46" s="10" t="s">
        <v>158</v>
      </c>
      <c r="C46" s="11">
        <v>1800000</v>
      </c>
      <c r="D46" s="11"/>
      <c r="E46" s="11">
        <v>13000</v>
      </c>
      <c r="F46" s="12">
        <v>0</v>
      </c>
      <c r="G46" s="11">
        <v>27892.5</v>
      </c>
      <c r="H46" s="11">
        <v>2263442.98</v>
      </c>
    </row>
    <row r="47" s="1" customFormat="1" ht="20" customHeight="1" spans="1:8">
      <c r="A47" s="9">
        <v>6</v>
      </c>
      <c r="B47" s="10" t="s">
        <v>159</v>
      </c>
      <c r="C47" s="11">
        <v>2950000</v>
      </c>
      <c r="D47" s="11"/>
      <c r="E47" s="11">
        <v>1000</v>
      </c>
      <c r="F47" s="11">
        <v>0</v>
      </c>
      <c r="G47" s="11">
        <v>0</v>
      </c>
      <c r="H47" s="11">
        <v>3759682.11</v>
      </c>
    </row>
    <row r="48" s="1" customFormat="1" ht="20" customHeight="1" spans="1:8">
      <c r="A48" s="9">
        <v>7</v>
      </c>
      <c r="B48" s="10" t="s">
        <v>160</v>
      </c>
      <c r="C48" s="11">
        <v>1800000</v>
      </c>
      <c r="D48" s="11"/>
      <c r="E48" s="18">
        <v>108000</v>
      </c>
      <c r="F48" s="11">
        <v>0</v>
      </c>
      <c r="G48" s="11">
        <v>275000</v>
      </c>
      <c r="H48" s="11">
        <v>2010915.16</v>
      </c>
    </row>
    <row r="49" s="1" customFormat="1" ht="20" customHeight="1" spans="1:8">
      <c r="A49" s="9">
        <v>8</v>
      </c>
      <c r="B49" s="10" t="s">
        <v>161</v>
      </c>
      <c r="C49" s="11">
        <v>4350000</v>
      </c>
      <c r="D49" s="11"/>
      <c r="E49" s="11">
        <v>98000</v>
      </c>
      <c r="F49" s="11">
        <v>182000</v>
      </c>
      <c r="G49" s="11">
        <v>379000</v>
      </c>
      <c r="H49" s="11">
        <v>5582565.06</v>
      </c>
    </row>
    <row r="50" s="1" customFormat="1" ht="20" customHeight="1" spans="1:8">
      <c r="A50" s="9">
        <v>9</v>
      </c>
      <c r="B50" s="10" t="s">
        <v>162</v>
      </c>
      <c r="C50" s="11">
        <v>1900000</v>
      </c>
      <c r="D50" s="11"/>
      <c r="E50" s="11">
        <v>15000</v>
      </c>
      <c r="F50" s="11">
        <v>0</v>
      </c>
      <c r="G50" s="11">
        <v>123200</v>
      </c>
      <c r="H50" s="11">
        <v>2274613.6</v>
      </c>
    </row>
    <row r="51" s="1" customFormat="1" ht="20" customHeight="1" spans="1:8">
      <c r="A51" s="9">
        <v>10</v>
      </c>
      <c r="B51" s="10" t="s">
        <v>163</v>
      </c>
      <c r="C51" s="11">
        <v>1300000</v>
      </c>
      <c r="D51" s="11"/>
      <c r="E51" s="11">
        <v>2000</v>
      </c>
      <c r="F51" s="11">
        <v>2500</v>
      </c>
      <c r="G51" s="11">
        <v>0</v>
      </c>
      <c r="H51" s="11">
        <v>1692617.25</v>
      </c>
    </row>
    <row r="52" s="1" customFormat="1" ht="20" customHeight="1" spans="1:8">
      <c r="A52" s="9">
        <v>11</v>
      </c>
      <c r="B52" s="10" t="s">
        <v>164</v>
      </c>
      <c r="C52" s="11">
        <v>1900000</v>
      </c>
      <c r="D52" s="11"/>
      <c r="E52" s="11">
        <v>0</v>
      </c>
      <c r="F52" s="11">
        <v>0</v>
      </c>
      <c r="G52" s="11">
        <v>0</v>
      </c>
      <c r="H52" s="11">
        <v>2189885.83</v>
      </c>
    </row>
    <row r="53" s="1" customFormat="1" ht="20" customHeight="1" spans="1:8">
      <c r="A53" s="9">
        <v>12</v>
      </c>
      <c r="B53" s="10" t="s">
        <v>165</v>
      </c>
      <c r="C53" s="11">
        <v>2050000</v>
      </c>
      <c r="D53" s="11"/>
      <c r="E53" s="11">
        <v>42500</v>
      </c>
      <c r="F53" s="11">
        <v>0</v>
      </c>
      <c r="G53" s="11">
        <v>110000</v>
      </c>
      <c r="H53" s="11">
        <v>2639782.88</v>
      </c>
    </row>
    <row r="54" s="1" customFormat="1" ht="20" customHeight="1" spans="1:8">
      <c r="A54" s="9">
        <v>13</v>
      </c>
      <c r="B54" s="10" t="s">
        <v>166</v>
      </c>
      <c r="C54" s="11">
        <v>2200000</v>
      </c>
      <c r="D54" s="11"/>
      <c r="E54" s="11">
        <v>10000</v>
      </c>
      <c r="F54" s="11">
        <v>0</v>
      </c>
      <c r="G54" s="11">
        <v>20000</v>
      </c>
      <c r="H54" s="11">
        <v>2581951.74</v>
      </c>
    </row>
    <row r="55" s="1" customFormat="1" ht="20" customHeight="1" spans="1:8">
      <c r="A55" s="6" t="s">
        <v>167</v>
      </c>
      <c r="B55" s="7" t="s">
        <v>48</v>
      </c>
      <c r="C55" s="8">
        <f t="shared" ref="C55:H55" si="3">SUM(C56:C69)</f>
        <v>25395000</v>
      </c>
      <c r="D55" s="8">
        <f t="shared" si="3"/>
        <v>956000</v>
      </c>
      <c r="E55" s="8">
        <f t="shared" si="3"/>
        <v>110283.79</v>
      </c>
      <c r="F55" s="8">
        <f t="shared" si="3"/>
        <v>25500</v>
      </c>
      <c r="G55" s="8">
        <f t="shared" si="3"/>
        <v>850566</v>
      </c>
      <c r="H55" s="8">
        <f t="shared" si="3"/>
        <v>30566816.9</v>
      </c>
    </row>
    <row r="56" s="1" customFormat="1" ht="20" customHeight="1" spans="1:8">
      <c r="A56" s="9">
        <v>1</v>
      </c>
      <c r="B56" s="10" t="s">
        <v>168</v>
      </c>
      <c r="C56" s="11">
        <v>2050000</v>
      </c>
      <c r="D56" s="11">
        <v>0</v>
      </c>
      <c r="E56" s="11">
        <v>8000</v>
      </c>
      <c r="F56" s="11">
        <v>0</v>
      </c>
      <c r="G56" s="11">
        <v>80000</v>
      </c>
      <c r="H56" s="11">
        <v>2352982.53</v>
      </c>
    </row>
    <row r="57" s="1" customFormat="1" ht="20" customHeight="1" spans="1:8">
      <c r="A57" s="9">
        <v>2</v>
      </c>
      <c r="B57" s="10" t="s">
        <v>169</v>
      </c>
      <c r="C57" s="11">
        <v>1600000</v>
      </c>
      <c r="D57" s="11">
        <v>0</v>
      </c>
      <c r="E57" s="11">
        <v>14000</v>
      </c>
      <c r="F57" s="11">
        <v>0</v>
      </c>
      <c r="G57" s="11">
        <v>40000</v>
      </c>
      <c r="H57" s="11">
        <v>1897354.22</v>
      </c>
    </row>
    <row r="58" s="1" customFormat="1" ht="20" customHeight="1" spans="1:8">
      <c r="A58" s="9">
        <v>3</v>
      </c>
      <c r="B58" s="10" t="s">
        <v>170</v>
      </c>
      <c r="C58" s="11">
        <v>2250000</v>
      </c>
      <c r="D58" s="11">
        <v>700000</v>
      </c>
      <c r="E58" s="18">
        <v>-55716.21</v>
      </c>
      <c r="F58" s="11">
        <v>0</v>
      </c>
      <c r="G58" s="11">
        <v>20000</v>
      </c>
      <c r="H58" s="11">
        <v>2971879.74</v>
      </c>
    </row>
    <row r="59" s="1" customFormat="1" ht="20" customHeight="1" spans="1:8">
      <c r="A59" s="9">
        <v>4</v>
      </c>
      <c r="B59" s="10" t="s">
        <v>171</v>
      </c>
      <c r="C59" s="11">
        <v>1750000</v>
      </c>
      <c r="D59" s="11">
        <v>0</v>
      </c>
      <c r="E59" s="11">
        <v>0</v>
      </c>
      <c r="F59" s="11">
        <v>0</v>
      </c>
      <c r="G59" s="11">
        <v>0</v>
      </c>
      <c r="H59" s="11">
        <v>2095216.47</v>
      </c>
    </row>
    <row r="60" s="1" customFormat="1" ht="20" customHeight="1" spans="1:8">
      <c r="A60" s="9">
        <v>5</v>
      </c>
      <c r="B60" s="10" t="s">
        <v>172</v>
      </c>
      <c r="C60" s="11">
        <v>1750000</v>
      </c>
      <c r="D60" s="11">
        <v>0</v>
      </c>
      <c r="E60" s="12">
        <v>-38000</v>
      </c>
      <c r="F60" s="11">
        <v>0</v>
      </c>
      <c r="G60" s="11">
        <v>0</v>
      </c>
      <c r="H60" s="11">
        <v>2117611.84</v>
      </c>
    </row>
    <row r="61" s="1" customFormat="1" ht="20" customHeight="1" spans="1:8">
      <c r="A61" s="9">
        <v>6</v>
      </c>
      <c r="B61" s="10" t="s">
        <v>173</v>
      </c>
      <c r="C61" s="11">
        <v>1350000</v>
      </c>
      <c r="D61" s="11">
        <v>0</v>
      </c>
      <c r="E61" s="11">
        <v>6000</v>
      </c>
      <c r="F61" s="11">
        <v>0</v>
      </c>
      <c r="G61" s="11">
        <v>0</v>
      </c>
      <c r="H61" s="11">
        <v>1536226.94</v>
      </c>
    </row>
    <row r="62" s="1" customFormat="1" ht="20" customHeight="1" spans="1:8">
      <c r="A62" s="9">
        <v>7</v>
      </c>
      <c r="B62" s="10" t="s">
        <v>174</v>
      </c>
      <c r="C62" s="11">
        <v>1850000</v>
      </c>
      <c r="D62" s="11">
        <v>0</v>
      </c>
      <c r="E62" s="11">
        <v>0</v>
      </c>
      <c r="F62" s="11">
        <v>0</v>
      </c>
      <c r="G62" s="11">
        <v>0</v>
      </c>
      <c r="H62" s="11">
        <v>2295896.76</v>
      </c>
    </row>
    <row r="63" s="1" customFormat="1" ht="20" customHeight="1" spans="1:8">
      <c r="A63" s="9">
        <v>8</v>
      </c>
      <c r="B63" s="10" t="s">
        <v>175</v>
      </c>
      <c r="C63" s="11">
        <v>1645000</v>
      </c>
      <c r="D63" s="11">
        <v>0</v>
      </c>
      <c r="E63" s="11">
        <v>30000</v>
      </c>
      <c r="F63" s="11">
        <v>7000</v>
      </c>
      <c r="G63" s="11">
        <v>75000</v>
      </c>
      <c r="H63" s="11">
        <v>2066955.43</v>
      </c>
    </row>
    <row r="64" s="1" customFormat="1" ht="20" customHeight="1" spans="1:8">
      <c r="A64" s="9">
        <v>9</v>
      </c>
      <c r="B64" s="10" t="s">
        <v>176</v>
      </c>
      <c r="C64" s="11">
        <v>1950000</v>
      </c>
      <c r="D64" s="11">
        <v>0</v>
      </c>
      <c r="E64" s="11">
        <v>0</v>
      </c>
      <c r="F64" s="11">
        <v>0</v>
      </c>
      <c r="G64" s="11">
        <v>0</v>
      </c>
      <c r="H64" s="11">
        <v>2311344.54</v>
      </c>
    </row>
    <row r="65" s="1" customFormat="1" ht="20" customHeight="1" spans="1:8">
      <c r="A65" s="9">
        <v>10</v>
      </c>
      <c r="B65" s="10" t="s">
        <v>177</v>
      </c>
      <c r="C65" s="11">
        <v>1600000</v>
      </c>
      <c r="D65" s="11">
        <v>0</v>
      </c>
      <c r="E65" s="11">
        <v>24500</v>
      </c>
      <c r="F65" s="11">
        <v>3500</v>
      </c>
      <c r="G65" s="11">
        <v>155566</v>
      </c>
      <c r="H65" s="11">
        <v>1747432.61</v>
      </c>
    </row>
    <row r="66" s="1" customFormat="1" ht="20" customHeight="1" spans="1:8">
      <c r="A66" s="9">
        <v>11</v>
      </c>
      <c r="B66" s="10" t="s">
        <v>178</v>
      </c>
      <c r="C66" s="11">
        <v>1850000</v>
      </c>
      <c r="D66" s="11">
        <v>0</v>
      </c>
      <c r="E66" s="11">
        <v>19000</v>
      </c>
      <c r="F66" s="11">
        <v>9500</v>
      </c>
      <c r="G66" s="11">
        <v>44000</v>
      </c>
      <c r="H66" s="11">
        <v>2328531.48</v>
      </c>
    </row>
    <row r="67" s="1" customFormat="1" ht="20" customHeight="1" spans="1:8">
      <c r="A67" s="9">
        <v>12</v>
      </c>
      <c r="B67" s="10" t="s">
        <v>179</v>
      </c>
      <c r="C67" s="11">
        <v>2200000</v>
      </c>
      <c r="D67" s="11">
        <v>256000</v>
      </c>
      <c r="E67" s="11">
        <v>76500</v>
      </c>
      <c r="F67" s="11">
        <v>5500</v>
      </c>
      <c r="G67" s="11">
        <v>355000</v>
      </c>
      <c r="H67" s="11">
        <v>2744083.25</v>
      </c>
    </row>
    <row r="68" s="1" customFormat="1" ht="20" customHeight="1" spans="1:8">
      <c r="A68" s="9">
        <v>13</v>
      </c>
      <c r="B68" s="10" t="s">
        <v>180</v>
      </c>
      <c r="C68" s="11">
        <v>1350000</v>
      </c>
      <c r="D68" s="11">
        <v>0</v>
      </c>
      <c r="E68" s="11">
        <v>0</v>
      </c>
      <c r="F68" s="11">
        <v>0</v>
      </c>
      <c r="G68" s="11">
        <v>0</v>
      </c>
      <c r="H68" s="11">
        <v>1553638.16</v>
      </c>
    </row>
    <row r="69" s="1" customFormat="1" ht="20" customHeight="1" spans="1:8">
      <c r="A69" s="9">
        <v>14</v>
      </c>
      <c r="B69" s="10" t="s">
        <v>181</v>
      </c>
      <c r="C69" s="11">
        <v>2200000</v>
      </c>
      <c r="D69" s="11">
        <v>0</v>
      </c>
      <c r="E69" s="11">
        <v>26000</v>
      </c>
      <c r="F69" s="11">
        <v>0</v>
      </c>
      <c r="G69" s="11">
        <v>81000</v>
      </c>
      <c r="H69" s="11">
        <v>2547662.93</v>
      </c>
    </row>
    <row r="70" s="1" customFormat="1" ht="20" customHeight="1" spans="1:8">
      <c r="A70" s="6" t="s">
        <v>182</v>
      </c>
      <c r="B70" s="7" t="s">
        <v>49</v>
      </c>
      <c r="C70" s="8">
        <f t="shared" ref="C70:H70" si="4">SUM(C71:C78)</f>
        <v>19000000</v>
      </c>
      <c r="D70" s="8">
        <f t="shared" si="4"/>
        <v>120000</v>
      </c>
      <c r="E70" s="8">
        <f t="shared" si="4"/>
        <v>288500</v>
      </c>
      <c r="F70" s="8">
        <f t="shared" si="4"/>
        <v>75000</v>
      </c>
      <c r="G70" s="8">
        <f t="shared" si="4"/>
        <v>1541000</v>
      </c>
      <c r="H70" s="8">
        <f t="shared" si="4"/>
        <v>21961499.08</v>
      </c>
    </row>
    <row r="71" s="1" customFormat="1" ht="20" customHeight="1" spans="1:8">
      <c r="A71" s="9">
        <v>1</v>
      </c>
      <c r="B71" s="10" t="s">
        <v>183</v>
      </c>
      <c r="C71" s="11">
        <v>2650000</v>
      </c>
      <c r="D71" s="11">
        <v>0</v>
      </c>
      <c r="E71" s="11">
        <v>0</v>
      </c>
      <c r="F71" s="11">
        <v>0</v>
      </c>
      <c r="G71" s="11">
        <v>0</v>
      </c>
      <c r="H71" s="11">
        <v>2833323.19</v>
      </c>
    </row>
    <row r="72" s="1" customFormat="1" ht="20" customHeight="1" spans="1:8">
      <c r="A72" s="9">
        <v>2</v>
      </c>
      <c r="B72" s="10" t="s">
        <v>184</v>
      </c>
      <c r="C72" s="11">
        <v>2700000</v>
      </c>
      <c r="D72" s="11">
        <v>0</v>
      </c>
      <c r="E72" s="11">
        <v>31500</v>
      </c>
      <c r="F72" s="11">
        <v>5500</v>
      </c>
      <c r="G72" s="11">
        <v>81000</v>
      </c>
      <c r="H72" s="11">
        <v>3292693.37</v>
      </c>
    </row>
    <row r="73" s="1" customFormat="1" ht="20" customHeight="1" spans="1:8">
      <c r="A73" s="9">
        <v>3</v>
      </c>
      <c r="B73" s="10" t="s">
        <v>185</v>
      </c>
      <c r="C73" s="11">
        <v>2650000</v>
      </c>
      <c r="D73" s="11">
        <v>0</v>
      </c>
      <c r="E73" s="11">
        <v>122000</v>
      </c>
      <c r="F73" s="11">
        <v>12000</v>
      </c>
      <c r="G73" s="11">
        <v>800000</v>
      </c>
      <c r="H73" s="11">
        <v>2652385.52</v>
      </c>
    </row>
    <row r="74" s="1" customFormat="1" ht="20" customHeight="1" spans="1:8">
      <c r="A74" s="9">
        <v>4</v>
      </c>
      <c r="B74" s="10" t="s">
        <v>186</v>
      </c>
      <c r="C74" s="11">
        <v>2000000</v>
      </c>
      <c r="D74" s="11">
        <v>0</v>
      </c>
      <c r="E74" s="11">
        <v>114000</v>
      </c>
      <c r="F74" s="11">
        <v>20000</v>
      </c>
      <c r="G74" s="11">
        <v>600000</v>
      </c>
      <c r="H74" s="11">
        <v>2116604.37</v>
      </c>
    </row>
    <row r="75" s="1" customFormat="1" ht="20" customHeight="1" spans="1:8">
      <c r="A75" s="9">
        <v>5</v>
      </c>
      <c r="B75" s="10" t="s">
        <v>187</v>
      </c>
      <c r="C75" s="11">
        <v>2300000</v>
      </c>
      <c r="D75" s="11">
        <v>0</v>
      </c>
      <c r="E75" s="11">
        <v>0</v>
      </c>
      <c r="F75" s="11">
        <v>13500</v>
      </c>
      <c r="G75" s="11">
        <v>0</v>
      </c>
      <c r="H75" s="11">
        <v>2820090.65</v>
      </c>
    </row>
    <row r="76" s="1" customFormat="1" ht="20" customHeight="1" spans="1:8">
      <c r="A76" s="9">
        <v>6</v>
      </c>
      <c r="B76" s="10" t="s">
        <v>188</v>
      </c>
      <c r="C76" s="11">
        <v>2550000</v>
      </c>
      <c r="D76" s="11">
        <v>120000</v>
      </c>
      <c r="E76" s="11">
        <v>0</v>
      </c>
      <c r="F76" s="11">
        <v>0</v>
      </c>
      <c r="G76" s="11">
        <v>0</v>
      </c>
      <c r="H76" s="11">
        <v>3384405.46</v>
      </c>
    </row>
    <row r="77" s="1" customFormat="1" ht="20" customHeight="1" spans="1:8">
      <c r="A77" s="9">
        <v>7</v>
      </c>
      <c r="B77" s="10" t="s">
        <v>189</v>
      </c>
      <c r="C77" s="11">
        <v>1950000</v>
      </c>
      <c r="D77" s="11">
        <v>0</v>
      </c>
      <c r="E77" s="11">
        <v>0</v>
      </c>
      <c r="F77" s="11">
        <v>14000</v>
      </c>
      <c r="G77" s="11">
        <v>0</v>
      </c>
      <c r="H77" s="11">
        <v>2345900.4</v>
      </c>
    </row>
    <row r="78" s="1" customFormat="1" ht="20" customHeight="1" spans="1:8">
      <c r="A78" s="9">
        <v>8</v>
      </c>
      <c r="B78" s="10" t="s">
        <v>190</v>
      </c>
      <c r="C78" s="11">
        <v>2200000</v>
      </c>
      <c r="D78" s="11">
        <v>0</v>
      </c>
      <c r="E78" s="11">
        <v>21000</v>
      </c>
      <c r="F78" s="11">
        <v>10000</v>
      </c>
      <c r="G78" s="11">
        <v>60000</v>
      </c>
      <c r="H78" s="11">
        <v>2516096.12</v>
      </c>
    </row>
    <row r="79" s="1" customFormat="1" ht="20" customHeight="1" spans="1:8">
      <c r="A79" s="6" t="s">
        <v>191</v>
      </c>
      <c r="B79" s="7" t="s">
        <v>50</v>
      </c>
      <c r="C79" s="8">
        <f t="shared" ref="C79:H79" si="5">SUM(C80:C87)</f>
        <v>17500000</v>
      </c>
      <c r="D79" s="8">
        <f t="shared" si="5"/>
        <v>400000</v>
      </c>
      <c r="E79" s="8">
        <f t="shared" si="5"/>
        <v>326000</v>
      </c>
      <c r="F79" s="8">
        <f t="shared" si="5"/>
        <v>0</v>
      </c>
      <c r="G79" s="8">
        <f t="shared" si="5"/>
        <v>1032922</v>
      </c>
      <c r="H79" s="8">
        <f t="shared" si="5"/>
        <v>21044352.06</v>
      </c>
    </row>
    <row r="80" s="1" customFormat="1" ht="20" customHeight="1" spans="1:8">
      <c r="A80" s="9">
        <v>1</v>
      </c>
      <c r="B80" s="10" t="s">
        <v>192</v>
      </c>
      <c r="C80" s="22">
        <v>1950000</v>
      </c>
      <c r="D80" s="11">
        <v>50000</v>
      </c>
      <c r="E80" s="11">
        <v>97500</v>
      </c>
      <c r="F80" s="11"/>
      <c r="G80" s="11">
        <v>60000</v>
      </c>
      <c r="H80" s="11">
        <v>2553842.55</v>
      </c>
    </row>
    <row r="81" s="1" customFormat="1" ht="20" customHeight="1" spans="1:8">
      <c r="A81" s="9">
        <v>2</v>
      </c>
      <c r="B81" s="10" t="s">
        <v>193</v>
      </c>
      <c r="C81" s="22">
        <v>1950000</v>
      </c>
      <c r="D81" s="11">
        <v>50000</v>
      </c>
      <c r="E81" s="11">
        <v>8000</v>
      </c>
      <c r="F81" s="11"/>
      <c r="G81" s="11">
        <v>40000</v>
      </c>
      <c r="H81" s="11">
        <v>2309235.27</v>
      </c>
    </row>
    <row r="82" s="1" customFormat="1" ht="20" customHeight="1" spans="1:8">
      <c r="A82" s="9">
        <v>3</v>
      </c>
      <c r="B82" s="10" t="s">
        <v>194</v>
      </c>
      <c r="C82" s="22">
        <v>2000000</v>
      </c>
      <c r="D82" s="11">
        <v>50000</v>
      </c>
      <c r="E82" s="11">
        <v>36000</v>
      </c>
      <c r="F82" s="11"/>
      <c r="G82" s="11">
        <v>80000</v>
      </c>
      <c r="H82" s="11">
        <v>2251200.52</v>
      </c>
    </row>
    <row r="83" s="1" customFormat="1" ht="20" customHeight="1" spans="1:8">
      <c r="A83" s="9">
        <v>4</v>
      </c>
      <c r="B83" s="10" t="s">
        <v>195</v>
      </c>
      <c r="C83" s="22">
        <v>1950000</v>
      </c>
      <c r="D83" s="11">
        <v>50000</v>
      </c>
      <c r="E83" s="11">
        <v>7000</v>
      </c>
      <c r="F83" s="11"/>
      <c r="G83" s="11">
        <v>20000</v>
      </c>
      <c r="H83" s="11">
        <v>2314130.01</v>
      </c>
    </row>
    <row r="84" s="1" customFormat="1" ht="20" customHeight="1" spans="1:8">
      <c r="A84" s="9">
        <v>5</v>
      </c>
      <c r="B84" s="10" t="s">
        <v>196</v>
      </c>
      <c r="C84" s="22">
        <v>2400000</v>
      </c>
      <c r="D84" s="11">
        <v>50000</v>
      </c>
      <c r="E84" s="11">
        <v>105500</v>
      </c>
      <c r="F84" s="11"/>
      <c r="G84" s="11">
        <v>592922</v>
      </c>
      <c r="H84" s="11">
        <v>2508442.27</v>
      </c>
    </row>
    <row r="85" s="1" customFormat="1" ht="20" customHeight="1" spans="1:8">
      <c r="A85" s="9">
        <v>6</v>
      </c>
      <c r="B85" s="10" t="s">
        <v>197</v>
      </c>
      <c r="C85" s="22">
        <v>3000000</v>
      </c>
      <c r="D85" s="11">
        <v>50000</v>
      </c>
      <c r="E85" s="11">
        <v>1000</v>
      </c>
      <c r="F85" s="11"/>
      <c r="G85" s="11">
        <v>0</v>
      </c>
      <c r="H85" s="11">
        <v>3870233.54</v>
      </c>
    </row>
    <row r="86" s="1" customFormat="1" ht="20" customHeight="1" spans="1:8">
      <c r="A86" s="9">
        <v>7</v>
      </c>
      <c r="B86" s="10" t="s">
        <v>198</v>
      </c>
      <c r="C86" s="22">
        <v>1850000</v>
      </c>
      <c r="D86" s="11">
        <v>50000</v>
      </c>
      <c r="E86" s="11">
        <v>36000</v>
      </c>
      <c r="F86" s="11"/>
      <c r="G86" s="11">
        <v>80000</v>
      </c>
      <c r="H86" s="11">
        <v>2365324.05</v>
      </c>
    </row>
    <row r="87" s="1" customFormat="1" ht="20" customHeight="1" spans="1:8">
      <c r="A87" s="9">
        <v>8</v>
      </c>
      <c r="B87" s="10" t="s">
        <v>199</v>
      </c>
      <c r="C87" s="22">
        <v>2400000</v>
      </c>
      <c r="D87" s="11">
        <v>50000</v>
      </c>
      <c r="E87" s="11">
        <v>35000</v>
      </c>
      <c r="F87" s="11"/>
      <c r="G87" s="11">
        <v>160000</v>
      </c>
      <c r="H87" s="11">
        <v>2871943.85</v>
      </c>
    </row>
    <row r="88" s="1" customFormat="1" ht="20" customHeight="1" spans="1:8">
      <c r="A88" s="6" t="s">
        <v>200</v>
      </c>
      <c r="B88" s="7" t="s">
        <v>51</v>
      </c>
      <c r="C88" s="8">
        <f t="shared" ref="C88:H88" si="6">SUM(C89:C101)</f>
        <v>29686000</v>
      </c>
      <c r="D88" s="8">
        <f t="shared" si="6"/>
        <v>3150000</v>
      </c>
      <c r="E88" s="23">
        <f t="shared" si="6"/>
        <v>851000</v>
      </c>
      <c r="F88" s="8">
        <f t="shared" si="6"/>
        <v>166650</v>
      </c>
      <c r="G88" s="8">
        <f t="shared" si="6"/>
        <v>4652341.65</v>
      </c>
      <c r="H88" s="8">
        <f t="shared" si="6"/>
        <v>37370852.04</v>
      </c>
    </row>
    <row r="89" s="1" customFormat="1" ht="20" customHeight="1" spans="1:8">
      <c r="A89" s="9">
        <v>1</v>
      </c>
      <c r="B89" s="10" t="s">
        <v>201</v>
      </c>
      <c r="C89" s="11">
        <v>2000000</v>
      </c>
      <c r="D89" s="11">
        <v>0</v>
      </c>
      <c r="E89" s="11">
        <v>42000</v>
      </c>
      <c r="F89" s="11">
        <v>24500</v>
      </c>
      <c r="G89" s="11">
        <v>261000</v>
      </c>
      <c r="H89" s="11">
        <v>2272203.36</v>
      </c>
    </row>
    <row r="90" s="1" customFormat="1" ht="20" customHeight="1" spans="1:8">
      <c r="A90" s="9">
        <v>2</v>
      </c>
      <c r="B90" s="10" t="s">
        <v>202</v>
      </c>
      <c r="C90" s="11">
        <v>1750000</v>
      </c>
      <c r="D90" s="11">
        <v>0</v>
      </c>
      <c r="E90" s="11">
        <v>105500</v>
      </c>
      <c r="F90" s="11">
        <v>142150</v>
      </c>
      <c r="G90" s="11">
        <v>560000</v>
      </c>
      <c r="H90" s="11">
        <v>1986161.52</v>
      </c>
    </row>
    <row r="91" s="1" customFormat="1" ht="20" customHeight="1" spans="1:8">
      <c r="A91" s="9">
        <v>3</v>
      </c>
      <c r="B91" s="10" t="s">
        <v>203</v>
      </c>
      <c r="C91" s="11">
        <v>2700000</v>
      </c>
      <c r="D91" s="11">
        <v>0</v>
      </c>
      <c r="E91" s="11">
        <v>56500</v>
      </c>
      <c r="F91" s="11">
        <v>0</v>
      </c>
      <c r="G91" s="11">
        <v>206783</v>
      </c>
      <c r="H91" s="11">
        <v>3146785.03</v>
      </c>
    </row>
    <row r="92" s="1" customFormat="1" ht="20" customHeight="1" spans="1:8">
      <c r="A92" s="9">
        <v>4</v>
      </c>
      <c r="B92" s="10" t="s">
        <v>204</v>
      </c>
      <c r="C92" s="11">
        <v>2000000</v>
      </c>
      <c r="D92" s="11">
        <v>590000</v>
      </c>
      <c r="E92" s="11">
        <v>0</v>
      </c>
      <c r="F92" s="11">
        <v>0</v>
      </c>
      <c r="G92" s="11">
        <v>0</v>
      </c>
      <c r="H92" s="11">
        <v>3249503.46</v>
      </c>
    </row>
    <row r="93" s="1" customFormat="1" ht="20" customHeight="1" spans="1:8">
      <c r="A93" s="9">
        <v>5</v>
      </c>
      <c r="B93" s="10" t="s">
        <v>205</v>
      </c>
      <c r="C93" s="11">
        <v>2050000</v>
      </c>
      <c r="D93" s="11">
        <v>0</v>
      </c>
      <c r="E93" s="11">
        <v>45000</v>
      </c>
      <c r="F93" s="12">
        <v>0</v>
      </c>
      <c r="G93" s="11">
        <v>240000</v>
      </c>
      <c r="H93" s="11">
        <v>2246737.57</v>
      </c>
    </row>
    <row r="94" s="1" customFormat="1" ht="20" customHeight="1" spans="1:8">
      <c r="A94" s="9">
        <v>6</v>
      </c>
      <c r="B94" s="10" t="s">
        <v>206</v>
      </c>
      <c r="C94" s="11">
        <v>2050000</v>
      </c>
      <c r="D94" s="11">
        <v>200000</v>
      </c>
      <c r="E94" s="11">
        <v>14000</v>
      </c>
      <c r="F94" s="11">
        <v>0</v>
      </c>
      <c r="G94" s="11">
        <v>0</v>
      </c>
      <c r="H94" s="11">
        <v>2775624.01</v>
      </c>
    </row>
    <row r="95" s="1" customFormat="1" ht="20" customHeight="1" spans="1:8">
      <c r="A95" s="9">
        <v>7</v>
      </c>
      <c r="B95" s="10" t="s">
        <v>207</v>
      </c>
      <c r="C95" s="11">
        <v>1700000</v>
      </c>
      <c r="D95" s="11">
        <v>0</v>
      </c>
      <c r="E95" s="11">
        <v>79000</v>
      </c>
      <c r="F95" s="11">
        <v>0</v>
      </c>
      <c r="G95" s="11">
        <v>507639</v>
      </c>
      <c r="H95" s="11">
        <v>1784114.31</v>
      </c>
    </row>
    <row r="96" s="1" customFormat="1" ht="20" customHeight="1" spans="1:8">
      <c r="A96" s="9">
        <v>8</v>
      </c>
      <c r="B96" s="10" t="s">
        <v>208</v>
      </c>
      <c r="C96" s="11">
        <v>2036000</v>
      </c>
      <c r="D96" s="11">
        <v>0</v>
      </c>
      <c r="E96" s="11">
        <v>0</v>
      </c>
      <c r="F96" s="11">
        <v>0</v>
      </c>
      <c r="G96" s="11">
        <v>0</v>
      </c>
      <c r="H96" s="11">
        <v>2514644.34</v>
      </c>
    </row>
    <row r="97" s="1" customFormat="1" ht="20" customHeight="1" spans="1:8">
      <c r="A97" s="9">
        <v>9</v>
      </c>
      <c r="B97" s="10" t="s">
        <v>209</v>
      </c>
      <c r="C97" s="11">
        <v>2450000</v>
      </c>
      <c r="D97" s="11">
        <v>100000</v>
      </c>
      <c r="E97" s="11">
        <v>75000</v>
      </c>
      <c r="F97" s="11">
        <v>0</v>
      </c>
      <c r="G97" s="11">
        <v>262382</v>
      </c>
      <c r="H97" s="11">
        <v>2932552.69</v>
      </c>
    </row>
    <row r="98" s="1" customFormat="1" ht="20" customHeight="1" spans="1:8">
      <c r="A98" s="9">
        <v>10</v>
      </c>
      <c r="B98" s="10" t="s">
        <v>210</v>
      </c>
      <c r="C98" s="11">
        <v>2100000</v>
      </c>
      <c r="D98" s="11">
        <v>0</v>
      </c>
      <c r="E98" s="11">
        <v>10500</v>
      </c>
      <c r="F98" s="11">
        <v>0</v>
      </c>
      <c r="G98" s="11">
        <v>80000</v>
      </c>
      <c r="H98" s="11">
        <v>2539539.17</v>
      </c>
    </row>
    <row r="99" s="1" customFormat="1" ht="20" customHeight="1" spans="1:8">
      <c r="A99" s="9">
        <v>11</v>
      </c>
      <c r="B99" s="10" t="s">
        <v>211</v>
      </c>
      <c r="C99" s="11">
        <v>2050000</v>
      </c>
      <c r="D99" s="11">
        <v>0</v>
      </c>
      <c r="E99" s="11">
        <v>0</v>
      </c>
      <c r="F99" s="11">
        <v>0</v>
      </c>
      <c r="G99" s="11">
        <v>0</v>
      </c>
      <c r="H99" s="11">
        <v>2445651.99</v>
      </c>
    </row>
    <row r="100" s="1" customFormat="1" ht="20" customHeight="1" spans="1:8">
      <c r="A100" s="9">
        <v>12</v>
      </c>
      <c r="B100" s="10" t="s">
        <v>212</v>
      </c>
      <c r="C100" s="11">
        <v>4800000</v>
      </c>
      <c r="D100" s="11">
        <v>2260000</v>
      </c>
      <c r="E100" s="18">
        <v>378000</v>
      </c>
      <c r="F100" s="11">
        <v>0</v>
      </c>
      <c r="G100" s="11">
        <v>2390045</v>
      </c>
      <c r="H100" s="11">
        <v>7082628.41</v>
      </c>
    </row>
    <row r="101" s="1" customFormat="1" ht="20" customHeight="1" spans="1:8">
      <c r="A101" s="9">
        <v>13</v>
      </c>
      <c r="B101" s="10" t="s">
        <v>213</v>
      </c>
      <c r="C101" s="11">
        <v>2000000</v>
      </c>
      <c r="D101" s="11">
        <v>0</v>
      </c>
      <c r="E101" s="11">
        <v>45500</v>
      </c>
      <c r="F101" s="11">
        <v>0</v>
      </c>
      <c r="G101" s="11">
        <v>144492.65</v>
      </c>
      <c r="H101" s="11">
        <v>2394706.18</v>
      </c>
    </row>
    <row r="102" s="1" customFormat="1" ht="20" customHeight="1" spans="1:8">
      <c r="A102" s="6" t="s">
        <v>214</v>
      </c>
      <c r="B102" s="7" t="s">
        <v>52</v>
      </c>
      <c r="C102" s="8">
        <f t="shared" ref="C102:H102" si="7">SUM(C103:C115)</f>
        <v>22470000</v>
      </c>
      <c r="D102" s="8">
        <f t="shared" si="7"/>
        <v>0</v>
      </c>
      <c r="E102" s="8">
        <f t="shared" si="7"/>
        <v>372283</v>
      </c>
      <c r="F102" s="8">
        <f t="shared" si="7"/>
        <v>196000</v>
      </c>
      <c r="G102" s="8">
        <f t="shared" si="7"/>
        <v>2218622.17</v>
      </c>
      <c r="H102" s="8">
        <f t="shared" si="7"/>
        <v>25707823.38</v>
      </c>
    </row>
    <row r="103" s="2" customFormat="1" ht="20" customHeight="1" spans="1:8">
      <c r="A103" s="9">
        <v>1</v>
      </c>
      <c r="B103" s="10" t="s">
        <v>215</v>
      </c>
      <c r="C103" s="11">
        <v>1900000</v>
      </c>
      <c r="D103" s="11"/>
      <c r="E103" s="11">
        <v>0</v>
      </c>
      <c r="F103" s="11">
        <v>31500</v>
      </c>
      <c r="G103" s="11">
        <v>0</v>
      </c>
      <c r="H103" s="11">
        <v>2550103.24</v>
      </c>
    </row>
    <row r="104" s="2" customFormat="1" ht="20" customHeight="1" spans="1:8">
      <c r="A104" s="9">
        <v>2</v>
      </c>
      <c r="B104" s="10" t="s">
        <v>216</v>
      </c>
      <c r="C104" s="11">
        <v>1900000</v>
      </c>
      <c r="D104" s="11"/>
      <c r="E104" s="11">
        <v>45000</v>
      </c>
      <c r="F104" s="11">
        <v>35000</v>
      </c>
      <c r="G104" s="11">
        <v>120000</v>
      </c>
      <c r="H104" s="11">
        <v>2440077.82</v>
      </c>
    </row>
    <row r="105" s="2" customFormat="1" ht="20" customHeight="1" spans="1:8">
      <c r="A105" s="9">
        <v>3</v>
      </c>
      <c r="B105" s="10" t="s">
        <v>217</v>
      </c>
      <c r="C105" s="11">
        <v>1350000</v>
      </c>
      <c r="D105" s="11"/>
      <c r="E105" s="11">
        <v>47000</v>
      </c>
      <c r="F105" s="11">
        <v>0</v>
      </c>
      <c r="G105" s="11">
        <v>350000</v>
      </c>
      <c r="H105" s="11">
        <v>1312039.4</v>
      </c>
    </row>
    <row r="106" s="2" customFormat="1" ht="20" customHeight="1" spans="1:8">
      <c r="A106" s="9">
        <v>4</v>
      </c>
      <c r="B106" s="10" t="s">
        <v>218</v>
      </c>
      <c r="C106" s="11">
        <v>2300000</v>
      </c>
      <c r="D106" s="11"/>
      <c r="E106" s="11">
        <v>0</v>
      </c>
      <c r="F106" s="11">
        <v>68000</v>
      </c>
      <c r="G106" s="11">
        <v>0</v>
      </c>
      <c r="H106" s="11">
        <v>2803460.38</v>
      </c>
    </row>
    <row r="107" s="2" customFormat="1" ht="20" customHeight="1" spans="1:8">
      <c r="A107" s="9">
        <v>5</v>
      </c>
      <c r="B107" s="10" t="s">
        <v>219</v>
      </c>
      <c r="C107" s="11">
        <v>1600000</v>
      </c>
      <c r="D107" s="12"/>
      <c r="E107" s="11">
        <v>18000</v>
      </c>
      <c r="F107" s="12">
        <v>12000</v>
      </c>
      <c r="G107" s="11">
        <v>144666.67</v>
      </c>
      <c r="H107" s="11">
        <v>1853814.94</v>
      </c>
    </row>
    <row r="108" s="2" customFormat="1" ht="20" customHeight="1" spans="1:8">
      <c r="A108" s="9">
        <v>6</v>
      </c>
      <c r="B108" s="10" t="s">
        <v>220</v>
      </c>
      <c r="C108" s="11">
        <v>1600000</v>
      </c>
      <c r="D108" s="11"/>
      <c r="E108" s="11">
        <v>2000</v>
      </c>
      <c r="F108" s="11">
        <v>0</v>
      </c>
      <c r="G108" s="11">
        <v>0</v>
      </c>
      <c r="H108" s="11">
        <v>1811363.08</v>
      </c>
    </row>
    <row r="109" s="2" customFormat="1" ht="20" customHeight="1" spans="1:8">
      <c r="A109" s="9">
        <v>7</v>
      </c>
      <c r="B109" s="10" t="s">
        <v>221</v>
      </c>
      <c r="C109" s="11">
        <v>1700000</v>
      </c>
      <c r="D109" s="11"/>
      <c r="E109" s="11">
        <v>42000</v>
      </c>
      <c r="F109" s="11">
        <v>0</v>
      </c>
      <c r="G109" s="11">
        <v>221323</v>
      </c>
      <c r="H109" s="11">
        <v>1868965.69</v>
      </c>
    </row>
    <row r="110" s="2" customFormat="1" ht="20" customHeight="1" spans="1:8">
      <c r="A110" s="9">
        <v>8</v>
      </c>
      <c r="B110" s="10" t="s">
        <v>222</v>
      </c>
      <c r="C110" s="11">
        <v>1470000</v>
      </c>
      <c r="D110" s="11"/>
      <c r="E110" s="11">
        <v>9783</v>
      </c>
      <c r="F110" s="11">
        <v>0</v>
      </c>
      <c r="G110" s="11">
        <v>75000</v>
      </c>
      <c r="H110" s="11">
        <v>1727176.78</v>
      </c>
    </row>
    <row r="111" s="2" customFormat="1" ht="20" customHeight="1" spans="1:8">
      <c r="A111" s="9">
        <v>9</v>
      </c>
      <c r="B111" s="10" t="s">
        <v>223</v>
      </c>
      <c r="C111" s="11">
        <v>1700000</v>
      </c>
      <c r="D111" s="11"/>
      <c r="E111" s="11">
        <v>40000</v>
      </c>
      <c r="F111" s="11">
        <v>0</v>
      </c>
      <c r="G111" s="11">
        <v>164000</v>
      </c>
      <c r="H111" s="11">
        <v>1943858.23</v>
      </c>
    </row>
    <row r="112" s="2" customFormat="1" ht="20" customHeight="1" spans="1:8">
      <c r="A112" s="9">
        <v>10</v>
      </c>
      <c r="B112" s="10" t="s">
        <v>224</v>
      </c>
      <c r="C112" s="11">
        <v>1550000</v>
      </c>
      <c r="D112" s="11"/>
      <c r="E112" s="11">
        <v>12000</v>
      </c>
      <c r="F112" s="11">
        <v>34500</v>
      </c>
      <c r="G112" s="11">
        <v>20000</v>
      </c>
      <c r="H112" s="11">
        <v>1917178.2</v>
      </c>
    </row>
    <row r="113" s="2" customFormat="1" ht="20" customHeight="1" spans="1:8">
      <c r="A113" s="9">
        <v>11</v>
      </c>
      <c r="B113" s="10" t="s">
        <v>225</v>
      </c>
      <c r="C113" s="11">
        <v>1800000</v>
      </c>
      <c r="D113" s="11"/>
      <c r="E113" s="11">
        <v>90500</v>
      </c>
      <c r="F113" s="11">
        <v>0</v>
      </c>
      <c r="G113" s="11">
        <v>723632.5</v>
      </c>
      <c r="H113" s="11">
        <v>1515944.07</v>
      </c>
    </row>
    <row r="114" s="2" customFormat="1" ht="20" customHeight="1" spans="1:8">
      <c r="A114" s="9">
        <v>12</v>
      </c>
      <c r="B114" s="10" t="s">
        <v>226</v>
      </c>
      <c r="C114" s="11">
        <v>1800000</v>
      </c>
      <c r="D114" s="11"/>
      <c r="E114" s="11">
        <v>56000</v>
      </c>
      <c r="F114" s="11">
        <v>0</v>
      </c>
      <c r="G114" s="11">
        <v>320000</v>
      </c>
      <c r="H114" s="11">
        <v>1957350.57</v>
      </c>
    </row>
    <row r="115" s="2" customFormat="1" ht="20" customHeight="1" spans="1:8">
      <c r="A115" s="9">
        <v>13</v>
      </c>
      <c r="B115" s="10" t="s">
        <v>227</v>
      </c>
      <c r="C115" s="11">
        <v>1800000</v>
      </c>
      <c r="D115" s="11"/>
      <c r="E115" s="11">
        <v>10000</v>
      </c>
      <c r="F115" s="11">
        <v>15000</v>
      </c>
      <c r="G115" s="11">
        <v>80000</v>
      </c>
      <c r="H115" s="11">
        <v>2006490.98</v>
      </c>
    </row>
    <row r="116" s="2" customFormat="1" ht="20" customHeight="1" spans="1:8">
      <c r="A116" s="15" t="s">
        <v>53</v>
      </c>
      <c r="B116" s="16"/>
      <c r="C116" s="8">
        <f>C6+C31+C41+C55+C70+C79+C88+C102</f>
        <v>206370000</v>
      </c>
      <c r="D116" s="8">
        <f t="shared" ref="C116:H116" si="8">D6+D31+D41+D55+D70+D79+D88+D102</f>
        <v>8474000</v>
      </c>
      <c r="E116" s="8">
        <f t="shared" si="8"/>
        <v>2936766.79</v>
      </c>
      <c r="F116" s="8">
        <f t="shared" si="8"/>
        <v>681150</v>
      </c>
      <c r="G116" s="8">
        <f t="shared" si="8"/>
        <v>13333625.32</v>
      </c>
      <c r="H116" s="8">
        <f t="shared" si="8"/>
        <v>254676900.1</v>
      </c>
    </row>
    <row r="117" spans="3:8">
      <c r="C117">
        <f>C116-'附表1--资金来源'!C14</f>
        <v>0</v>
      </c>
      <c r="D117">
        <f>D116-'附表1--资金来源'!D14</f>
        <v>0</v>
      </c>
      <c r="E117">
        <f>E116-'附表1--资金来源'!G14</f>
        <v>0</v>
      </c>
      <c r="F117">
        <f>F116-'附表6--结余明细表  '!C17</f>
        <v>0</v>
      </c>
      <c r="G117">
        <f>G116-'附表6--结余明细表  '!C8</f>
        <v>0</v>
      </c>
      <c r="H117">
        <f>H116-'附表6--结余明细表  '!C7</f>
        <v>0</v>
      </c>
    </row>
  </sheetData>
  <autoFilter ref="A5:J117">
    <extLst/>
  </autoFilter>
  <mergeCells count="9">
    <mergeCell ref="A1:B1"/>
    <mergeCell ref="A2:H2"/>
    <mergeCell ref="C4:D4"/>
    <mergeCell ref="E4:F4"/>
    <mergeCell ref="A116:B116"/>
    <mergeCell ref="A4:A5"/>
    <mergeCell ref="B4:B5"/>
    <mergeCell ref="G4:G5"/>
    <mergeCell ref="H4:H5"/>
  </mergeCells>
  <pageMargins left="0.826388888888889" right="0.751388888888889" top="0.747916666666667" bottom="0.786805555555556" header="0.5" footer="0.5"/>
  <pageSetup paperSize="9" firstPageNumber="0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银行存款收支</vt:lpstr>
      <vt:lpstr>现金</vt:lpstr>
      <vt:lpstr>附表1--资金来源</vt:lpstr>
      <vt:lpstr>附表2--借款发放收回表 </vt:lpstr>
      <vt:lpstr>附表3--收入明细表</vt:lpstr>
      <vt:lpstr>附表4--收益分配表 </vt:lpstr>
      <vt:lpstr>附表5--支出明细表 </vt:lpstr>
      <vt:lpstr>附表6--结余明细表  </vt:lpstr>
      <vt:lpstr>附表7-资金结存明细表</vt:lpstr>
      <vt:lpstr>附表8-净收益结存表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2020-10-10T01:04:00Z</dcterms:created>
  <cp:lastPrinted>2021-02-17T09:36:00Z</cp:lastPrinted>
  <dcterms:modified xsi:type="dcterms:W3CDTF">2026-05-15T12:33:24Z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788C297D991B4750AAF5BBF4A04A6FDB_13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