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55" windowHeight="10949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<sst xmlns="http://schemas.openxmlformats.org/spreadsheetml/2006/main" count="197" uniqueCount="59">
  <si>
    <t>2023年盐池县农业生产托管项目实施内容</t>
  </si>
  <si>
    <t>服务组织名称</t>
  </si>
  <si>
    <t>环节</t>
  </si>
  <si>
    <t>面积/亩</t>
  </si>
  <si>
    <t>金额/元</t>
  </si>
  <si>
    <t>小计（金额）</t>
  </si>
  <si>
    <t>盐池县恒丰种植专业合作社</t>
  </si>
  <si>
    <t>玉米籽粒收获</t>
  </si>
  <si>
    <t>玉米秸秆打捆</t>
  </si>
  <si>
    <t>盐池县恒萱达黄花种植专业合作社联合社</t>
  </si>
  <si>
    <t>盐池县惠泽农机作业有限公司</t>
  </si>
  <si>
    <t>玉米青贮(大户)</t>
  </si>
  <si>
    <t>玉米籽粒收获（大户）</t>
  </si>
  <si>
    <t>盐池县马儿庄村祥源种养殖专业合作社</t>
  </si>
  <si>
    <t>盐池县益农综合服务站</t>
  </si>
  <si>
    <t>玉米青贮</t>
  </si>
  <si>
    <t>牧草收割打捆</t>
  </si>
  <si>
    <t>盐池县冯记沟乡雨强村土地股份专业合作社</t>
  </si>
  <si>
    <t>盐池县下王庄种养殖专业合作社</t>
  </si>
  <si>
    <t>玉米青贮（大户）</t>
  </si>
  <si>
    <t>盐池县花马池镇沙边子村经济合作社</t>
  </si>
  <si>
    <t>盐池县柠丰饲草生产加工有限公司</t>
  </si>
  <si>
    <t>盐池县富地农机作业服务有限公司</t>
  </si>
  <si>
    <t>盐池县马坊农机服务专业合作社</t>
  </si>
  <si>
    <t>盐池县恒盛农机作业服务有限公司</t>
  </si>
  <si>
    <t>盐池县万春农机专业合作社联合社</t>
  </si>
  <si>
    <t>玉米耕（大户）</t>
  </si>
  <si>
    <t>玉米旋（大户）</t>
  </si>
  <si>
    <t>玉米播种（大户）</t>
  </si>
  <si>
    <t>玉米秸秆打捆（大户）</t>
  </si>
  <si>
    <t>盐池县郭记沟农机服务专业合作社</t>
  </si>
  <si>
    <t>玉米耕</t>
  </si>
  <si>
    <t>玉米旋</t>
  </si>
  <si>
    <t>玉米播种</t>
  </si>
  <si>
    <t>盐池县顺风农机专业合作社</t>
  </si>
  <si>
    <t>盐池县包塬小杂粮种植专业合作社</t>
  </si>
  <si>
    <t>小杂粮播种</t>
  </si>
  <si>
    <t>小杂粮收获</t>
  </si>
  <si>
    <t>盐池县王乐井乡牛记圈村经济合作社</t>
  </si>
  <si>
    <t>盐池县宝森农机服务有限公司</t>
  </si>
  <si>
    <t>大豆收获</t>
  </si>
  <si>
    <t>盐池县聚成黄花种植专业合作社</t>
  </si>
  <si>
    <t>合计</t>
  </si>
  <si>
    <t>合计
（金额/元）</t>
  </si>
  <si>
    <t>小杂粮耕</t>
  </si>
  <si>
    <t>小杂粮耕（大户）</t>
  </si>
  <si>
    <t>小杂粮旋种</t>
  </si>
  <si>
    <t>小杂粮旋种（大户）</t>
  </si>
  <si>
    <t>盐池县鑫兴农机作业有限公司</t>
  </si>
  <si>
    <t>牧草收割打捆（大户）</t>
  </si>
  <si>
    <t>宁夏一方生态农业科技有限公司</t>
  </si>
  <si>
    <t>小杂粮收获（大户）</t>
  </si>
  <si>
    <t>盐池县君茂农机作业服务有限公司</t>
  </si>
  <si>
    <t>盐池县丰卓农机专业合作社</t>
  </si>
  <si>
    <t>盐池县银威农机服务有限公司</t>
  </si>
  <si>
    <t>盐池县三方农机专业合作社</t>
  </si>
  <si>
    <t>盐池县青山乡古峰庄村经济合作社</t>
  </si>
  <si>
    <t>盐池县麻黄山乡李塬畔村经济合作社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</si>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</sst>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仿宋_GB2312"/>
      <charset val="134"/>
    </font>
    <font>
      <sz val="16"/>
      <name val="仿宋_GB2312"/>
      <charset val="134"/>
    </font>
    <font>
      <sz val="14"/>
      <name val="Times New Roman"/>
      <charset val="134"/>
    </font>
    <font>
      <b/>
      <sz val="18"/>
      <name val="宋体"/>
      <charset val="134"/>
    </font>
    <font>
      <b/>
      <sz val="18"/>
      <name val="仿宋_GB2312"/>
      <charset val="134"/>
    </font>
    <font>
      <sz val="9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宋体"/>
      <charset val="134"/>
    </font>
    <font>
      <sz val="14"/>
      <color theme="1"/>
      <name val="Times New Roman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0" fillId="14" borderId="0" xfId="0" applyFill="1">
      <alignment vertical="center"/>
    </xf>
    <xf numFmtId="0" fontId="0" fillId="15" borderId="0" xfId="0" applyFill="1">
      <alignment vertical="center"/>
    </xf>
    <xf numFmtId="0" fontId="0" fillId="16" borderId="0" xfId="0" applyFill="1">
      <alignment vertical="center"/>
    </xf>
    <xf numFmtId="0" fontId="0" fillId="17" borderId="0" xfId="0" applyFill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0" fillId="20" borderId="0" xfId="0" applyFill="1">
      <alignment vertical="center"/>
    </xf>
    <xf numFmtId="0" fontId="0" fillId="21" borderId="0" xfId="0" applyFill="1">
      <alignment vertical="center"/>
    </xf>
    <xf numFmtId="0" fontId="0" fillId="22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 wrapText="1"/>
    </xf>
    <xf numFmtId="176" fontId="13" fillId="0" borderId="2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opLeftCell="A8" workbookViewId="0">
      <selection activeCell="B16" sqref="B16:B19"/>
    </sheetView>
  </sheetViews>
  <sheetFormatPr defaultColWidth="9" defaultRowHeight="12.9" outlineLevelCol="4"/>
  <cols>
    <col min="1" max="1" width="25.1284403669725" customWidth="1"/>
    <col min="2" max="2" width="16.1284403669725" customWidth="1"/>
    <col min="3" max="3" width="12.2110091743119" customWidth="1"/>
    <col min="4" max="4" width="13.6238532110092" customWidth="1"/>
    <col min="5" max="5" width="13.1284403669725" customWidth="1"/>
  </cols>
  <sheetData>
    <row r="1" ht="24.45" spans="1:5">
      <c r="A1" s="59" t="s">
        <v>0</v>
      </c>
      <c r="B1" s="60"/>
      <c r="C1" s="59"/>
      <c r="D1" s="61"/>
      <c r="E1" s="62"/>
    </row>
    <row r="2" ht="36.7" spans="1:5">
      <c r="A2" s="63" t="s">
        <v>1</v>
      </c>
      <c r="B2" s="63" t="s">
        <v>2</v>
      </c>
      <c r="C2" s="63" t="s">
        <v>3</v>
      </c>
      <c r="D2" s="64" t="s">
        <v>4</v>
      </c>
      <c r="E2" s="64" t="s">
        <v>5</v>
      </c>
    </row>
    <row r="3" ht="36.7" spans="1:5">
      <c r="A3" s="65" t="s">
        <v>6</v>
      </c>
      <c r="B3" s="66" t="s">
        <v>7</v>
      </c>
      <c r="C3" s="67">
        <v>4961.99</v>
      </c>
      <c r="D3" s="68">
        <f t="shared" ref="D3:D7" si="0">C3*23</f>
        <v>114125.77</v>
      </c>
      <c r="E3" s="69">
        <f>SUM(D3:D4)</f>
        <v>200705.82</v>
      </c>
    </row>
    <row r="4" ht="36.7" spans="1:5">
      <c r="A4" s="65"/>
      <c r="B4" s="70" t="s">
        <v>8</v>
      </c>
      <c r="C4" s="67">
        <v>3764.35</v>
      </c>
      <c r="D4" s="68">
        <f t="shared" si="0"/>
        <v>86580.05</v>
      </c>
      <c r="E4" s="71"/>
    </row>
    <row r="5" ht="36.7" spans="1:5">
      <c r="A5" s="65" t="s">
        <v>9</v>
      </c>
      <c r="B5" s="66" t="s">
        <v>7</v>
      </c>
      <c r="C5" s="67">
        <v>8624.97</v>
      </c>
      <c r="D5" s="68">
        <f t="shared" si="0"/>
        <v>198374.31</v>
      </c>
      <c r="E5" s="72">
        <f>D5</f>
        <v>198374.31</v>
      </c>
    </row>
    <row r="6" ht="36.7" spans="1:5">
      <c r="A6" s="73" t="s">
        <v>10</v>
      </c>
      <c r="B6" s="74" t="s">
        <v>11</v>
      </c>
      <c r="C6" s="68">
        <v>684.89</v>
      </c>
      <c r="D6" s="68">
        <f t="shared" ref="D6:D10" si="1">C6*20</f>
        <v>13697.8</v>
      </c>
      <c r="E6" s="69">
        <f>SUM(D6:D8)</f>
        <v>250261.45</v>
      </c>
    </row>
    <row r="7" ht="36.7" spans="1:5">
      <c r="A7" s="75"/>
      <c r="B7" s="74" t="s">
        <v>7</v>
      </c>
      <c r="C7" s="68">
        <v>7748.15</v>
      </c>
      <c r="D7" s="68">
        <f t="shared" si="0"/>
        <v>178207.45</v>
      </c>
      <c r="E7" s="76"/>
    </row>
    <row r="8" ht="36.7" spans="1:5">
      <c r="A8" s="77"/>
      <c r="B8" s="74" t="s">
        <v>12</v>
      </c>
      <c r="C8" s="68">
        <v>2917.81</v>
      </c>
      <c r="D8" s="68">
        <f t="shared" si="1"/>
        <v>58356.2</v>
      </c>
      <c r="E8" s="71"/>
    </row>
    <row r="9" ht="36.7" spans="1:5">
      <c r="A9" s="73" t="s">
        <v>13</v>
      </c>
      <c r="B9" s="74" t="s">
        <v>7</v>
      </c>
      <c r="C9" s="68">
        <v>8167.03</v>
      </c>
      <c r="D9" s="68">
        <f t="shared" ref="D9:D13" si="2">C9*23</f>
        <v>187841.69</v>
      </c>
      <c r="E9" s="69">
        <f>SUM(D9:D10)</f>
        <v>212841.69</v>
      </c>
    </row>
    <row r="10" ht="36.7" spans="1:5">
      <c r="A10" s="77"/>
      <c r="B10" s="74" t="s">
        <v>12</v>
      </c>
      <c r="C10" s="68">
        <v>1250</v>
      </c>
      <c r="D10" s="68">
        <f t="shared" si="1"/>
        <v>25000</v>
      </c>
      <c r="E10" s="71"/>
    </row>
    <row r="11" ht="18.35" spans="1:5">
      <c r="A11" s="73" t="s">
        <v>14</v>
      </c>
      <c r="B11" s="74" t="s">
        <v>15</v>
      </c>
      <c r="C11" s="68">
        <v>794.53</v>
      </c>
      <c r="D11" s="68">
        <f t="shared" si="2"/>
        <v>18274.19</v>
      </c>
      <c r="E11" s="69">
        <f>SUM(D11:D14)</f>
        <v>261524.6</v>
      </c>
    </row>
    <row r="12" ht="36.7" spans="1:5">
      <c r="A12" s="75"/>
      <c r="B12" s="74" t="s">
        <v>7</v>
      </c>
      <c r="C12" s="68">
        <v>4515.82</v>
      </c>
      <c r="D12" s="68">
        <f t="shared" si="2"/>
        <v>103863.86</v>
      </c>
      <c r="E12" s="76"/>
    </row>
    <row r="13" ht="36.7" spans="1:5">
      <c r="A13" s="75"/>
      <c r="B13" s="70" t="s">
        <v>8</v>
      </c>
      <c r="C13" s="68">
        <v>4449.5</v>
      </c>
      <c r="D13" s="68">
        <f t="shared" si="2"/>
        <v>102338.5</v>
      </c>
      <c r="E13" s="76"/>
    </row>
    <row r="14" ht="36.7" spans="1:5">
      <c r="A14" s="77"/>
      <c r="B14" s="70" t="s">
        <v>16</v>
      </c>
      <c r="C14" s="68">
        <v>2469.87</v>
      </c>
      <c r="D14" s="68">
        <f>C14*15</f>
        <v>37048.05</v>
      </c>
      <c r="E14" s="71"/>
    </row>
    <row r="15" ht="55" spans="1:5">
      <c r="A15" s="65" t="s">
        <v>17</v>
      </c>
      <c r="B15" s="74" t="s">
        <v>7</v>
      </c>
      <c r="C15" s="68">
        <v>9926.69</v>
      </c>
      <c r="D15" s="68">
        <f t="shared" ref="D15:D18" si="3">C15*23</f>
        <v>228313.87</v>
      </c>
      <c r="E15" s="72">
        <f>D15</f>
        <v>228313.87</v>
      </c>
    </row>
    <row r="16" ht="18.35" spans="1:5">
      <c r="A16" s="78" t="s">
        <v>18</v>
      </c>
      <c r="B16" s="74" t="s">
        <v>15</v>
      </c>
      <c r="C16" s="68">
        <v>725.76</v>
      </c>
      <c r="D16" s="68">
        <f t="shared" si="3"/>
        <v>16692.48</v>
      </c>
      <c r="E16" s="69">
        <f>SUM(D16:D20)</f>
        <v>465477.55</v>
      </c>
    </row>
    <row r="17" ht="36.7" spans="1:5">
      <c r="A17" s="79"/>
      <c r="B17" s="80" t="s">
        <v>19</v>
      </c>
      <c r="C17" s="68">
        <v>1963.25</v>
      </c>
      <c r="D17" s="68">
        <f>C17*20</f>
        <v>39265</v>
      </c>
      <c r="E17" s="76"/>
    </row>
    <row r="18" ht="36.7" spans="1:5">
      <c r="A18" s="79"/>
      <c r="B18" s="80" t="s">
        <v>7</v>
      </c>
      <c r="C18" s="68">
        <v>11260.6</v>
      </c>
      <c r="D18" s="68">
        <f t="shared" si="3"/>
        <v>258993.8</v>
      </c>
      <c r="E18" s="76"/>
    </row>
    <row r="19" ht="36.7" spans="1:5">
      <c r="A19" s="79"/>
      <c r="B19" s="74" t="s">
        <v>12</v>
      </c>
      <c r="C19" s="68">
        <v>2018.17</v>
      </c>
      <c r="D19" s="68">
        <f>C19*20</f>
        <v>40363.4</v>
      </c>
      <c r="E19" s="76"/>
    </row>
    <row r="20" ht="36.7" spans="1:5">
      <c r="A20" s="81"/>
      <c r="B20" s="70" t="s">
        <v>8</v>
      </c>
      <c r="C20" s="68">
        <v>4789.69</v>
      </c>
      <c r="D20" s="68">
        <f t="shared" ref="D20:D26" si="4">C20*23</f>
        <v>110162.87</v>
      </c>
      <c r="E20" s="71"/>
    </row>
    <row r="21" ht="36.7" spans="1:5">
      <c r="A21" s="65" t="s">
        <v>20</v>
      </c>
      <c r="B21" s="74" t="s">
        <v>7</v>
      </c>
      <c r="C21" s="68">
        <v>6625.82</v>
      </c>
      <c r="D21" s="68">
        <f t="shared" si="4"/>
        <v>152393.86</v>
      </c>
      <c r="E21" s="72">
        <f t="shared" ref="E21:E24" si="5">D21</f>
        <v>152393.86</v>
      </c>
    </row>
    <row r="22" ht="36.7" spans="1:5">
      <c r="A22" s="65" t="s">
        <v>21</v>
      </c>
      <c r="B22" s="70" t="s">
        <v>16</v>
      </c>
      <c r="C22" s="68">
        <v>2107.97</v>
      </c>
      <c r="D22" s="68">
        <f t="shared" ref="D22:D24" si="6">C22*15</f>
        <v>31619.55</v>
      </c>
      <c r="E22" s="72">
        <f t="shared" si="5"/>
        <v>31619.55</v>
      </c>
    </row>
    <row r="23" ht="36.7" spans="1:5">
      <c r="A23" s="65" t="s">
        <v>22</v>
      </c>
      <c r="B23" s="70" t="s">
        <v>16</v>
      </c>
      <c r="C23" s="68">
        <v>7822.2</v>
      </c>
      <c r="D23" s="68">
        <f t="shared" si="6"/>
        <v>117333</v>
      </c>
      <c r="E23" s="72">
        <f t="shared" si="5"/>
        <v>117333</v>
      </c>
    </row>
    <row r="24" ht="36.7" spans="1:5">
      <c r="A24" s="65" t="s">
        <v>23</v>
      </c>
      <c r="B24" s="70" t="s">
        <v>16</v>
      </c>
      <c r="C24" s="68">
        <v>4276.25</v>
      </c>
      <c r="D24" s="68">
        <f t="shared" si="6"/>
        <v>64143.75</v>
      </c>
      <c r="E24" s="72">
        <f t="shared" si="5"/>
        <v>64143.75</v>
      </c>
    </row>
    <row r="25" ht="18.35" spans="1:5">
      <c r="A25" s="65" t="s">
        <v>24</v>
      </c>
      <c r="B25" s="74" t="s">
        <v>15</v>
      </c>
      <c r="C25" s="68">
        <v>2249.44</v>
      </c>
      <c r="D25" s="68">
        <f t="shared" si="4"/>
        <v>51737.12</v>
      </c>
      <c r="E25" s="69">
        <f>SUM(D25:D26)</f>
        <v>158865.83</v>
      </c>
    </row>
    <row r="26" ht="36.7" spans="1:5">
      <c r="A26" s="65"/>
      <c r="B26" s="74" t="s">
        <v>7</v>
      </c>
      <c r="C26" s="68">
        <v>4657.77</v>
      </c>
      <c r="D26" s="68">
        <f t="shared" si="4"/>
        <v>107128.71</v>
      </c>
      <c r="E26" s="71"/>
    </row>
    <row r="27" ht="36.7" spans="1:5">
      <c r="A27" s="73" t="s">
        <v>25</v>
      </c>
      <c r="B27" s="70" t="s">
        <v>26</v>
      </c>
      <c r="C27" s="68">
        <v>2266.79</v>
      </c>
      <c r="D27" s="68">
        <f>C27*11</f>
        <v>24934.69</v>
      </c>
      <c r="E27" s="69">
        <f>SUM(D27:D35)</f>
        <v>777592.16</v>
      </c>
    </row>
    <row r="28" ht="36.7" spans="1:5">
      <c r="A28" s="75"/>
      <c r="B28" s="70" t="s">
        <v>27</v>
      </c>
      <c r="C28" s="68">
        <v>2266.79</v>
      </c>
      <c r="D28" s="68">
        <f>C28*7</f>
        <v>15867.53</v>
      </c>
      <c r="E28" s="76"/>
    </row>
    <row r="29" ht="36.7" spans="1:5">
      <c r="A29" s="75"/>
      <c r="B29" s="70" t="s">
        <v>28</v>
      </c>
      <c r="C29" s="68">
        <v>2266.79</v>
      </c>
      <c r="D29" s="68">
        <f t="shared" ref="D27:D29" si="7">C29*9</f>
        <v>20401.11</v>
      </c>
      <c r="E29" s="76"/>
    </row>
    <row r="30" ht="18.35" spans="1:5">
      <c r="A30" s="75"/>
      <c r="B30" s="74" t="s">
        <v>15</v>
      </c>
      <c r="C30" s="68">
        <v>1184.43</v>
      </c>
      <c r="D30" s="68">
        <f t="shared" ref="D30:D34" si="8">C30*23</f>
        <v>27241.89</v>
      </c>
      <c r="E30" s="76"/>
    </row>
    <row r="31" ht="36.7" spans="1:5">
      <c r="A31" s="75"/>
      <c r="B31" s="80" t="s">
        <v>19</v>
      </c>
      <c r="C31" s="68">
        <v>721.68</v>
      </c>
      <c r="D31" s="68">
        <f t="shared" ref="D31:D35" si="9">C31*20</f>
        <v>14433.6</v>
      </c>
      <c r="E31" s="76"/>
    </row>
    <row r="32" ht="36.7" spans="1:5">
      <c r="A32" s="75"/>
      <c r="B32" s="80" t="s">
        <v>7</v>
      </c>
      <c r="C32" s="68">
        <v>19995.64</v>
      </c>
      <c r="D32" s="68">
        <f t="shared" si="8"/>
        <v>459899.72</v>
      </c>
      <c r="E32" s="76"/>
    </row>
    <row r="33" ht="36.7" spans="1:5">
      <c r="A33" s="75"/>
      <c r="B33" s="74" t="s">
        <v>12</v>
      </c>
      <c r="C33" s="68">
        <v>1480.91</v>
      </c>
      <c r="D33" s="68">
        <f t="shared" si="9"/>
        <v>29618.2</v>
      </c>
      <c r="E33" s="76"/>
    </row>
    <row r="34" ht="36.7" spans="1:5">
      <c r="A34" s="75"/>
      <c r="B34" s="70" t="s">
        <v>8</v>
      </c>
      <c r="C34" s="68">
        <v>7994.34</v>
      </c>
      <c r="D34" s="68">
        <f t="shared" si="8"/>
        <v>183869.82</v>
      </c>
      <c r="E34" s="76"/>
    </row>
    <row r="35" ht="36.7" spans="1:5">
      <c r="A35" s="77"/>
      <c r="B35" s="70" t="s">
        <v>29</v>
      </c>
      <c r="C35" s="68">
        <v>66.28</v>
      </c>
      <c r="D35" s="68">
        <f t="shared" si="9"/>
        <v>1325.6</v>
      </c>
      <c r="E35" s="71"/>
    </row>
    <row r="36" ht="18.35" spans="1:5">
      <c r="A36" s="78" t="s">
        <v>30</v>
      </c>
      <c r="B36" s="74" t="s">
        <v>31</v>
      </c>
      <c r="C36" s="68">
        <v>8685.9</v>
      </c>
      <c r="D36" s="68">
        <f>C36*12</f>
        <v>104230.8</v>
      </c>
      <c r="E36" s="69">
        <f>SUM(D36:D45)</f>
        <v>579055.81</v>
      </c>
    </row>
    <row r="37" ht="36.7" spans="1:5">
      <c r="A37" s="79"/>
      <c r="B37" s="74" t="s">
        <v>26</v>
      </c>
      <c r="C37" s="68">
        <v>3030.7</v>
      </c>
      <c r="D37" s="68">
        <f>C37*11</f>
        <v>33337.7</v>
      </c>
      <c r="E37" s="76"/>
    </row>
    <row r="38" ht="18.35" spans="1:5">
      <c r="A38" s="79"/>
      <c r="B38" s="74" t="s">
        <v>32</v>
      </c>
      <c r="C38" s="68">
        <v>8685.9</v>
      </c>
      <c r="D38" s="68">
        <f>C38*8</f>
        <v>69487.2</v>
      </c>
      <c r="E38" s="76"/>
    </row>
    <row r="39" ht="36.7" spans="1:5">
      <c r="A39" s="79"/>
      <c r="B39" s="74" t="s">
        <v>27</v>
      </c>
      <c r="C39" s="68">
        <v>3030.7</v>
      </c>
      <c r="D39" s="68">
        <f>C39*7</f>
        <v>21214.9</v>
      </c>
      <c r="E39" s="76"/>
    </row>
    <row r="40" ht="18.35" spans="1:5">
      <c r="A40" s="79"/>
      <c r="B40" s="74" t="s">
        <v>33</v>
      </c>
      <c r="C40" s="68">
        <v>8685.9</v>
      </c>
      <c r="D40" s="68">
        <f>C40*10</f>
        <v>86859</v>
      </c>
      <c r="E40" s="76"/>
    </row>
    <row r="41" ht="36.7" spans="1:5">
      <c r="A41" s="79"/>
      <c r="B41" s="74" t="s">
        <v>28</v>
      </c>
      <c r="C41" s="68">
        <v>88</v>
      </c>
      <c r="D41" s="68">
        <f>C41*9</f>
        <v>792</v>
      </c>
      <c r="E41" s="76"/>
    </row>
    <row r="42" ht="18.35" spans="1:5">
      <c r="A42" s="79"/>
      <c r="B42" s="74" t="s">
        <v>15</v>
      </c>
      <c r="C42" s="68">
        <v>968.37</v>
      </c>
      <c r="D42" s="68">
        <f>C42*23</f>
        <v>22272.51</v>
      </c>
      <c r="E42" s="76"/>
    </row>
    <row r="43" ht="36.7" spans="1:5">
      <c r="A43" s="79"/>
      <c r="B43" s="74" t="s">
        <v>19</v>
      </c>
      <c r="C43" s="68">
        <v>1180</v>
      </c>
      <c r="D43" s="68">
        <f>C43*20</f>
        <v>23600</v>
      </c>
      <c r="E43" s="76"/>
    </row>
    <row r="44" ht="36.7" spans="1:5">
      <c r="A44" s="79"/>
      <c r="B44" s="80" t="s">
        <v>7</v>
      </c>
      <c r="C44" s="68">
        <v>8947.3</v>
      </c>
      <c r="D44" s="68">
        <f>C44*23</f>
        <v>205787.9</v>
      </c>
      <c r="E44" s="76"/>
    </row>
    <row r="45" ht="36.7" spans="1:5">
      <c r="A45" s="81"/>
      <c r="B45" s="74" t="s">
        <v>12</v>
      </c>
      <c r="C45" s="68">
        <v>573.69</v>
      </c>
      <c r="D45" s="68">
        <f>C45*20</f>
        <v>11473.8</v>
      </c>
      <c r="E45" s="71"/>
    </row>
    <row r="46" ht="36.7" spans="1:5">
      <c r="A46" s="65" t="s">
        <v>34</v>
      </c>
      <c r="B46" s="80" t="s">
        <v>7</v>
      </c>
      <c r="C46" s="68">
        <v>4857.54</v>
      </c>
      <c r="D46" s="68">
        <f>C46*23</f>
        <v>111723.42</v>
      </c>
      <c r="E46" s="68">
        <f>D46</f>
        <v>111723.42</v>
      </c>
    </row>
    <row r="47" ht="18.35" spans="1:5">
      <c r="A47" s="73" t="s">
        <v>35</v>
      </c>
      <c r="B47" s="80" t="s">
        <v>36</v>
      </c>
      <c r="C47" s="68">
        <v>17798.45</v>
      </c>
      <c r="D47" s="68">
        <f>C47*8</f>
        <v>142387.6</v>
      </c>
      <c r="E47" s="69">
        <f>SUM(D47:D48)</f>
        <v>320372.1</v>
      </c>
    </row>
    <row r="48" ht="18.35" spans="1:5">
      <c r="A48" s="77"/>
      <c r="B48" s="80" t="s">
        <v>37</v>
      </c>
      <c r="C48" s="68">
        <v>17798.45</v>
      </c>
      <c r="D48" s="68">
        <f>C48*10</f>
        <v>177984.5</v>
      </c>
      <c r="E48" s="71"/>
    </row>
    <row r="49" ht="36.7" spans="1:5">
      <c r="A49" s="65" t="s">
        <v>38</v>
      </c>
      <c r="B49" s="74" t="s">
        <v>19</v>
      </c>
      <c r="C49" s="68">
        <v>2903.63</v>
      </c>
      <c r="D49" s="68">
        <f>C49*20</f>
        <v>58072.6</v>
      </c>
      <c r="E49" s="69">
        <f>SUM(D49:D50)</f>
        <v>104367.23</v>
      </c>
    </row>
    <row r="50" ht="36.7" spans="1:5">
      <c r="A50" s="65"/>
      <c r="B50" s="74" t="s">
        <v>7</v>
      </c>
      <c r="C50" s="68">
        <v>2012.81</v>
      </c>
      <c r="D50" s="68">
        <f>C50*23</f>
        <v>46294.63</v>
      </c>
      <c r="E50" s="71"/>
    </row>
    <row r="51" ht="18.35" spans="1:5">
      <c r="A51" s="78" t="s">
        <v>39</v>
      </c>
      <c r="B51" s="74" t="s">
        <v>31</v>
      </c>
      <c r="C51" s="68">
        <v>4044.15</v>
      </c>
      <c r="D51" s="68">
        <f>C51*12</f>
        <v>48529.8</v>
      </c>
      <c r="E51" s="69">
        <f>SUM(D51:D61)</f>
        <v>261761.26</v>
      </c>
    </row>
    <row r="52" ht="36.7" spans="1:5">
      <c r="A52" s="79"/>
      <c r="B52" s="74" t="s">
        <v>26</v>
      </c>
      <c r="C52" s="68">
        <v>783.1</v>
      </c>
      <c r="D52" s="68">
        <f>C52*11</f>
        <v>8614.1</v>
      </c>
      <c r="E52" s="76"/>
    </row>
    <row r="53" ht="18.35" spans="1:5">
      <c r="A53" s="79"/>
      <c r="B53" s="74" t="s">
        <v>32</v>
      </c>
      <c r="C53" s="68">
        <v>1597.08</v>
      </c>
      <c r="D53" s="68">
        <f>C53*8</f>
        <v>12776.64</v>
      </c>
      <c r="E53" s="76"/>
    </row>
    <row r="54" ht="36.7" spans="1:5">
      <c r="A54" s="79"/>
      <c r="B54" s="74" t="s">
        <v>27</v>
      </c>
      <c r="C54" s="68">
        <v>822.67</v>
      </c>
      <c r="D54" s="68">
        <f>C54*7</f>
        <v>5758.69</v>
      </c>
      <c r="E54" s="76"/>
    </row>
    <row r="55" ht="18.35" spans="1:5">
      <c r="A55" s="79"/>
      <c r="B55" s="74" t="s">
        <v>33</v>
      </c>
      <c r="C55" s="68">
        <v>4044.15</v>
      </c>
      <c r="D55" s="68">
        <f>C55*10</f>
        <v>40441.5</v>
      </c>
      <c r="E55" s="76"/>
    </row>
    <row r="56" ht="36.7" spans="1:5">
      <c r="A56" s="79"/>
      <c r="B56" s="74" t="s">
        <v>28</v>
      </c>
      <c r="C56" s="68">
        <v>783.1</v>
      </c>
      <c r="D56" s="68">
        <f>C56*9</f>
        <v>7047.9</v>
      </c>
      <c r="E56" s="76"/>
    </row>
    <row r="57" ht="18.35" spans="1:5">
      <c r="A57" s="79"/>
      <c r="B57" s="74" t="s">
        <v>15</v>
      </c>
      <c r="C57" s="68">
        <v>1696.05</v>
      </c>
      <c r="D57" s="68">
        <f t="shared" ref="D57:D60" si="10">C57*23</f>
        <v>39009.15</v>
      </c>
      <c r="E57" s="76"/>
    </row>
    <row r="58" ht="36.7" spans="1:5">
      <c r="A58" s="79"/>
      <c r="B58" s="80" t="s">
        <v>7</v>
      </c>
      <c r="C58" s="68">
        <v>3740.82</v>
      </c>
      <c r="D58" s="68">
        <f t="shared" si="10"/>
        <v>86038.86</v>
      </c>
      <c r="E58" s="76"/>
    </row>
    <row r="59" ht="36.7" spans="1:5">
      <c r="A59" s="79"/>
      <c r="B59" s="74" t="s">
        <v>12</v>
      </c>
      <c r="C59" s="68">
        <v>352.62</v>
      </c>
      <c r="D59" s="68">
        <f>C59*20</f>
        <v>7052.4</v>
      </c>
      <c r="E59" s="76"/>
    </row>
    <row r="60" ht="36.7" spans="1:5">
      <c r="A60" s="79"/>
      <c r="B60" s="70" t="s">
        <v>8</v>
      </c>
      <c r="C60" s="68">
        <v>146.54</v>
      </c>
      <c r="D60" s="68">
        <f t="shared" si="10"/>
        <v>3370.42</v>
      </c>
      <c r="E60" s="76"/>
    </row>
    <row r="61" ht="18.35" spans="1:5">
      <c r="A61" s="79"/>
      <c r="B61" s="74" t="s">
        <v>40</v>
      </c>
      <c r="C61" s="68">
        <v>208.12</v>
      </c>
      <c r="D61" s="68">
        <f>C61*15</f>
        <v>3121.8</v>
      </c>
      <c r="E61" s="76"/>
    </row>
    <row r="62" ht="18.35" spans="1:5">
      <c r="A62" s="78" t="s">
        <v>41</v>
      </c>
      <c r="B62" s="74" t="s">
        <v>15</v>
      </c>
      <c r="C62" s="68">
        <v>1673.36</v>
      </c>
      <c r="D62" s="68">
        <f t="shared" ref="D62:D64" si="11">C62*23</f>
        <v>38487.28</v>
      </c>
      <c r="E62" s="69">
        <f>SUM(D62:D64)</f>
        <v>166010.09</v>
      </c>
    </row>
    <row r="63" ht="36.7" spans="1:5">
      <c r="A63" s="79"/>
      <c r="B63" s="74" t="s">
        <v>7</v>
      </c>
      <c r="C63" s="68">
        <v>2754.35</v>
      </c>
      <c r="D63" s="68">
        <f t="shared" si="11"/>
        <v>63350.05</v>
      </c>
      <c r="E63" s="76"/>
    </row>
    <row r="64" ht="36.7" spans="1:5">
      <c r="A64" s="81"/>
      <c r="B64" s="70" t="s">
        <v>8</v>
      </c>
      <c r="C64" s="68">
        <v>2790.12</v>
      </c>
      <c r="D64" s="68">
        <f t="shared" si="11"/>
        <v>64172.76</v>
      </c>
      <c r="E64" s="71"/>
    </row>
    <row r="65" ht="18.35" spans="1:5">
      <c r="A65" s="82" t="s">
        <v>42</v>
      </c>
      <c r="B65" s="70"/>
      <c r="C65" s="68"/>
      <c r="D65" s="68"/>
      <c r="E65" s="68">
        <v>4662737.35</v>
      </c>
    </row>
  </sheetData>
  <mergeCells count="25">
    <mergeCell ref="A1:E1"/>
    <mergeCell ref="A3:A4"/>
    <mergeCell ref="A6:A8"/>
    <mergeCell ref="A9:A10"/>
    <mergeCell ref="A11:A14"/>
    <mergeCell ref="A16:A20"/>
    <mergeCell ref="A25:A26"/>
    <mergeCell ref="A27:A35"/>
    <mergeCell ref="A36:A45"/>
    <mergeCell ref="A47:A48"/>
    <mergeCell ref="A49:A50"/>
    <mergeCell ref="A51:A61"/>
    <mergeCell ref="A62:A64"/>
    <mergeCell ref="E3:E4"/>
    <mergeCell ref="E6:E8"/>
    <mergeCell ref="E9:E10"/>
    <mergeCell ref="E11:E14"/>
    <mergeCell ref="E16:E20"/>
    <mergeCell ref="E25:E26"/>
    <mergeCell ref="E27:E35"/>
    <mergeCell ref="E36:E45"/>
    <mergeCell ref="E47:E48"/>
    <mergeCell ref="E49:E50"/>
    <mergeCell ref="E51:E61"/>
    <mergeCell ref="E62:E6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84"/>
  <sheetViews>
    <sheetView tabSelected="1" topLeftCell="A66" workbookViewId="0">
      <selection activeCell="G6" sqref="G6"/>
    </sheetView>
  </sheetViews>
  <sheetFormatPr defaultColWidth="8.99082568807339" defaultRowHeight="12.9"/>
  <cols>
    <col min="1" max="1" width="28.7889908256881" style="23" customWidth="1"/>
    <col min="2" max="2" width="31.4128440366972" style="24" customWidth="1"/>
    <col min="3" max="3" width="15.8165137614679" style="23" customWidth="1"/>
    <col min="4" max="4" width="17.2018348623853" style="23" customWidth="1"/>
    <col min="5" max="5" width="24.9174311926606" style="25" customWidth="1"/>
    <col min="6" max="217" width="8.99082568807339" style="26"/>
  </cols>
  <sheetData>
    <row r="1" ht="24.45" spans="1:5">
      <c r="A1" s="27" t="s">
        <v>0</v>
      </c>
      <c r="B1" s="28"/>
      <c r="C1" s="27"/>
      <c r="D1" s="29"/>
      <c r="E1" s="29"/>
    </row>
    <row r="2" s="1" customFormat="1" ht="48.9" spans="1:217">
      <c r="A2" s="30" t="s">
        <v>1</v>
      </c>
      <c r="B2" s="30" t="s">
        <v>2</v>
      </c>
      <c r="C2" s="30" t="s">
        <v>3</v>
      </c>
      <c r="D2" s="31" t="s">
        <v>4</v>
      </c>
      <c r="E2" s="31" t="s">
        <v>43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</row>
    <row r="3" s="2" customFormat="1" ht="20.4" spans="1:217">
      <c r="A3" s="33" t="s">
        <v>6</v>
      </c>
      <c r="B3" s="34" t="s">
        <v>44</v>
      </c>
      <c r="C3" s="35">
        <v>2157.62</v>
      </c>
      <c r="D3" s="35">
        <f>C3*8</f>
        <v>17260.96</v>
      </c>
      <c r="E3" s="36">
        <f>D3+D4+D5+D6+D7+D8</f>
        <v>81613.77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</row>
    <row r="4" s="2" customFormat="1" ht="20.4" spans="1:217">
      <c r="A4" s="38"/>
      <c r="B4" s="34" t="s">
        <v>45</v>
      </c>
      <c r="C4" s="35">
        <v>519.74</v>
      </c>
      <c r="D4" s="35">
        <f>C4*7</f>
        <v>3638.18</v>
      </c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</row>
    <row r="5" s="2" customFormat="1" ht="20.4" spans="1:217">
      <c r="A5" s="38"/>
      <c r="B5" s="34" t="s">
        <v>46</v>
      </c>
      <c r="C5" s="35">
        <v>253.92</v>
      </c>
      <c r="D5" s="35">
        <f>C5*8</f>
        <v>2031.36</v>
      </c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</row>
    <row r="6" s="2" customFormat="1" ht="20.4" spans="1:217">
      <c r="A6" s="38"/>
      <c r="B6" s="34" t="s">
        <v>47</v>
      </c>
      <c r="C6" s="35">
        <v>544.87</v>
      </c>
      <c r="D6" s="35">
        <f>C6*7</f>
        <v>3814.09</v>
      </c>
      <c r="E6" s="36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</row>
    <row r="7" s="2" customFormat="1" ht="20.4" spans="1:217">
      <c r="A7" s="38"/>
      <c r="B7" s="34" t="s">
        <v>7</v>
      </c>
      <c r="C7" s="35">
        <v>2227.66</v>
      </c>
      <c r="D7" s="35">
        <f t="shared" ref="D7:D12" si="0">C7*18</f>
        <v>40097.88</v>
      </c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</row>
    <row r="8" s="2" customFormat="1" ht="20.4" spans="1:217">
      <c r="A8" s="39"/>
      <c r="B8" s="34" t="s">
        <v>37</v>
      </c>
      <c r="C8" s="35">
        <v>1477.13</v>
      </c>
      <c r="D8" s="35">
        <f>C8*10</f>
        <v>14771.3</v>
      </c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</row>
    <row r="9" s="3" customFormat="1" ht="20.4" spans="1:217">
      <c r="A9" s="33" t="s">
        <v>9</v>
      </c>
      <c r="B9" s="34" t="s">
        <v>33</v>
      </c>
      <c r="C9" s="35">
        <v>377.47</v>
      </c>
      <c r="D9" s="35">
        <f>C9*10</f>
        <v>3774.7</v>
      </c>
      <c r="E9" s="40">
        <f>D9+D10+D11+D12</f>
        <v>55313.76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</row>
    <row r="10" s="3" customFormat="1" ht="20.4" spans="1:217">
      <c r="A10" s="38"/>
      <c r="B10" s="34" t="s">
        <v>46</v>
      </c>
      <c r="C10" s="35">
        <v>282.49</v>
      </c>
      <c r="D10" s="35">
        <f>C10*8</f>
        <v>2259.92</v>
      </c>
      <c r="E10" s="40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</row>
    <row r="11" s="3" customFormat="1" ht="20.4" spans="1:217">
      <c r="A11" s="38"/>
      <c r="B11" s="34" t="s">
        <v>7</v>
      </c>
      <c r="C11" s="35">
        <v>2270.73</v>
      </c>
      <c r="D11" s="35">
        <f t="shared" si="0"/>
        <v>40873.14</v>
      </c>
      <c r="E11" s="40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</row>
    <row r="12" s="3" customFormat="1" ht="20.4" spans="1:217">
      <c r="A12" s="39"/>
      <c r="B12" s="34" t="s">
        <v>8</v>
      </c>
      <c r="C12" s="35">
        <v>467</v>
      </c>
      <c r="D12" s="35">
        <f t="shared" si="0"/>
        <v>8406</v>
      </c>
      <c r="E12" s="40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</row>
    <row r="13" s="4" customFormat="1" ht="20.4" spans="1:217">
      <c r="A13" s="33" t="s">
        <v>10</v>
      </c>
      <c r="B13" s="34" t="s">
        <v>28</v>
      </c>
      <c r="C13" s="35">
        <v>1346.7</v>
      </c>
      <c r="D13" s="35">
        <f>C13*9</f>
        <v>12120.3</v>
      </c>
      <c r="E13" s="41">
        <f>D13+D14+D15</f>
        <v>44482.36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</row>
    <row r="14" s="4" customFormat="1" ht="20.4" spans="1:217">
      <c r="A14" s="38"/>
      <c r="B14" s="34" t="s">
        <v>7</v>
      </c>
      <c r="C14" s="35">
        <v>1083.93</v>
      </c>
      <c r="D14" s="35">
        <f>C14*18</f>
        <v>19510.74</v>
      </c>
      <c r="E14" s="41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</row>
    <row r="15" s="4" customFormat="1" ht="20.4" spans="1:217">
      <c r="A15" s="39"/>
      <c r="B15" s="34" t="s">
        <v>12</v>
      </c>
      <c r="C15" s="35">
        <v>755.96</v>
      </c>
      <c r="D15" s="35">
        <f>C15*17</f>
        <v>12851.32</v>
      </c>
      <c r="E15" s="41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</row>
    <row r="16" s="5" customFormat="1" ht="40.75" spans="1:217">
      <c r="A16" s="42" t="s">
        <v>48</v>
      </c>
      <c r="B16" s="34" t="s">
        <v>7</v>
      </c>
      <c r="C16" s="35">
        <v>1114</v>
      </c>
      <c r="D16" s="35">
        <f>C16*18</f>
        <v>20052</v>
      </c>
      <c r="E16" s="43">
        <f>D16</f>
        <v>20052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</row>
    <row r="17" s="6" customFormat="1" ht="20.4" spans="1:217">
      <c r="A17" s="33" t="s">
        <v>14</v>
      </c>
      <c r="B17" s="34" t="s">
        <v>31</v>
      </c>
      <c r="C17" s="44">
        <v>672.9</v>
      </c>
      <c r="D17" s="35">
        <f>C17*10</f>
        <v>6729</v>
      </c>
      <c r="E17" s="45">
        <f>D17+D18+D19+D20+D21+D22+D23+D24</f>
        <v>215453.76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</row>
    <row r="18" s="6" customFormat="1" ht="20.4" spans="1:217">
      <c r="A18" s="38"/>
      <c r="B18" s="34" t="s">
        <v>26</v>
      </c>
      <c r="C18" s="44">
        <v>2105.81</v>
      </c>
      <c r="D18" s="35">
        <f>C18*9</f>
        <v>18952.29</v>
      </c>
      <c r="E18" s="4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</row>
    <row r="19" s="6" customFormat="1" ht="20.4" spans="1:217">
      <c r="A19" s="38"/>
      <c r="B19" s="34" t="s">
        <v>32</v>
      </c>
      <c r="C19" s="44">
        <v>711.82</v>
      </c>
      <c r="D19" s="47">
        <f>C19*8</f>
        <v>5694.56</v>
      </c>
      <c r="E19" s="4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</row>
    <row r="20" s="6" customFormat="1" ht="20.4" spans="1:217">
      <c r="A20" s="38"/>
      <c r="B20" s="34" t="s">
        <v>27</v>
      </c>
      <c r="C20" s="44">
        <v>1977.34</v>
      </c>
      <c r="D20" s="35">
        <f>C20*7</f>
        <v>13841.38</v>
      </c>
      <c r="E20" s="4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</row>
    <row r="21" s="6" customFormat="1" ht="20.4" spans="1:217">
      <c r="A21" s="38"/>
      <c r="B21" s="34" t="s">
        <v>33</v>
      </c>
      <c r="C21" s="44">
        <v>4459.15</v>
      </c>
      <c r="D21" s="48">
        <f>C21*10</f>
        <v>44591.5</v>
      </c>
      <c r="E21" s="4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</row>
    <row r="22" s="6" customFormat="1" ht="20.4" spans="1:217">
      <c r="A22" s="38"/>
      <c r="B22" s="34" t="s">
        <v>28</v>
      </c>
      <c r="C22" s="48">
        <v>990.27</v>
      </c>
      <c r="D22" s="48">
        <f>C22*9</f>
        <v>8912.43</v>
      </c>
      <c r="E22" s="4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</row>
    <row r="23" s="6" customFormat="1" ht="20.4" spans="1:217">
      <c r="A23" s="38"/>
      <c r="B23" s="34" t="s">
        <v>16</v>
      </c>
      <c r="C23" s="48">
        <v>7647.52</v>
      </c>
      <c r="D23" s="35">
        <f>C23*14</f>
        <v>107065.28</v>
      </c>
      <c r="E23" s="4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</row>
    <row r="24" s="6" customFormat="1" ht="20.4" spans="1:217">
      <c r="A24" s="39"/>
      <c r="B24" s="34" t="s">
        <v>49</v>
      </c>
      <c r="C24" s="48">
        <v>805.61</v>
      </c>
      <c r="D24" s="48">
        <f>C24*12</f>
        <v>9667.32</v>
      </c>
      <c r="E24" s="49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</row>
    <row r="25" s="7" customFormat="1" ht="20.4" spans="1:217">
      <c r="A25" s="33" t="s">
        <v>17</v>
      </c>
      <c r="B25" s="34" t="s">
        <v>31</v>
      </c>
      <c r="C25" s="47">
        <v>5095.79</v>
      </c>
      <c r="D25" s="35">
        <f>C25*10</f>
        <v>50957.9</v>
      </c>
      <c r="E25" s="45">
        <f>D25+D26+D27</f>
        <v>109593.6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</row>
    <row r="26" s="7" customFormat="1" ht="20.4" spans="1:217">
      <c r="A26" s="38"/>
      <c r="B26" s="34" t="s">
        <v>32</v>
      </c>
      <c r="C26" s="47">
        <v>3626.48</v>
      </c>
      <c r="D26" s="47">
        <f>C26*8</f>
        <v>29011.84</v>
      </c>
      <c r="E26" s="4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</row>
    <row r="27" s="7" customFormat="1" ht="20.4" spans="1:217">
      <c r="A27" s="39"/>
      <c r="B27" s="34" t="s">
        <v>7</v>
      </c>
      <c r="C27" s="35">
        <v>1645.77</v>
      </c>
      <c r="D27" s="35">
        <f t="shared" ref="D27:D30" si="1">C27*18</f>
        <v>29623.86</v>
      </c>
      <c r="E27" s="49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</row>
    <row r="28" s="8" customFormat="1" ht="20.4" spans="1:217">
      <c r="A28" s="33" t="s">
        <v>18</v>
      </c>
      <c r="B28" s="34" t="s">
        <v>33</v>
      </c>
      <c r="C28" s="35">
        <v>9150.45</v>
      </c>
      <c r="D28" s="35">
        <f>C28*10</f>
        <v>91504.5</v>
      </c>
      <c r="E28" s="45">
        <f>D28+D29+D30</f>
        <v>299747.94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</row>
    <row r="29" s="8" customFormat="1" ht="20.4" spans="1:217">
      <c r="A29" s="38"/>
      <c r="B29" s="34" t="s">
        <v>15</v>
      </c>
      <c r="C29" s="35">
        <v>969.96</v>
      </c>
      <c r="D29" s="35">
        <f t="shared" si="1"/>
        <v>17459.28</v>
      </c>
      <c r="E29" s="4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</row>
    <row r="30" s="8" customFormat="1" ht="20.4" spans="1:217">
      <c r="A30" s="39"/>
      <c r="B30" s="34" t="s">
        <v>7</v>
      </c>
      <c r="C30" s="35">
        <v>10599.12</v>
      </c>
      <c r="D30" s="35">
        <f t="shared" si="1"/>
        <v>190784.16</v>
      </c>
      <c r="E30" s="49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</row>
    <row r="31" s="9" customFormat="1" ht="20.4" spans="1:217">
      <c r="A31" s="38" t="s">
        <v>50</v>
      </c>
      <c r="B31" s="34" t="s">
        <v>33</v>
      </c>
      <c r="C31" s="35">
        <v>385.33</v>
      </c>
      <c r="D31" s="35">
        <f>C31*10</f>
        <v>3853.3</v>
      </c>
      <c r="E31" s="45">
        <f>D31+D32+D33+D34+D35+D36+D37</f>
        <v>88394.77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</row>
    <row r="32" s="9" customFormat="1" ht="20.4" spans="1:217">
      <c r="A32" s="38"/>
      <c r="B32" s="34" t="s">
        <v>28</v>
      </c>
      <c r="C32" s="35">
        <v>449.34</v>
      </c>
      <c r="D32" s="35">
        <f>C32*9</f>
        <v>4044.06</v>
      </c>
      <c r="E32" s="4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</row>
    <row r="33" s="9" customFormat="1" ht="20.4" spans="1:217">
      <c r="A33" s="38"/>
      <c r="B33" s="34" t="s">
        <v>46</v>
      </c>
      <c r="C33" s="35">
        <v>758.73</v>
      </c>
      <c r="D33" s="35">
        <f>C33*8</f>
        <v>6069.84</v>
      </c>
      <c r="E33" s="4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</row>
    <row r="34" s="9" customFormat="1" ht="20.4" spans="1:217">
      <c r="A34" s="38"/>
      <c r="B34" s="34" t="s">
        <v>47</v>
      </c>
      <c r="C34" s="35">
        <v>399.19</v>
      </c>
      <c r="D34" s="35">
        <f>C34*7</f>
        <v>2794.33</v>
      </c>
      <c r="E34" s="4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</row>
    <row r="35" s="9" customFormat="1" ht="20.4" spans="1:217">
      <c r="A35" s="38"/>
      <c r="B35" s="34" t="s">
        <v>7</v>
      </c>
      <c r="C35" s="35">
        <v>2369.45</v>
      </c>
      <c r="D35" s="35">
        <f t="shared" ref="D35:D38" si="2">C35*18</f>
        <v>42650.1</v>
      </c>
      <c r="E35" s="4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</row>
    <row r="36" s="9" customFormat="1" ht="20.4" spans="1:217">
      <c r="A36" s="38"/>
      <c r="B36" s="34" t="s">
        <v>8</v>
      </c>
      <c r="C36" s="35">
        <v>1486.69</v>
      </c>
      <c r="D36" s="35">
        <f t="shared" si="2"/>
        <v>26760.42</v>
      </c>
      <c r="E36" s="4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</row>
    <row r="37" s="9" customFormat="1" ht="20.4" spans="1:217">
      <c r="A37" s="39"/>
      <c r="B37" s="34" t="s">
        <v>51</v>
      </c>
      <c r="C37" s="50">
        <v>277.84</v>
      </c>
      <c r="D37" s="50">
        <f>C37*8</f>
        <v>2222.72</v>
      </c>
      <c r="E37" s="49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</row>
    <row r="38" s="10" customFormat="1" ht="40.75" spans="1:217">
      <c r="A38" s="42" t="s">
        <v>52</v>
      </c>
      <c r="B38" s="34" t="s">
        <v>7</v>
      </c>
      <c r="C38" s="35">
        <v>3343.82</v>
      </c>
      <c r="D38" s="35">
        <f t="shared" si="2"/>
        <v>60188.76</v>
      </c>
      <c r="E38" s="43">
        <f>D38</f>
        <v>60188.76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</row>
    <row r="39" s="11" customFormat="1" ht="40.75" spans="1:217">
      <c r="A39" s="42" t="s">
        <v>22</v>
      </c>
      <c r="B39" s="34" t="s">
        <v>16</v>
      </c>
      <c r="C39" s="35">
        <v>1261.79</v>
      </c>
      <c r="D39" s="35">
        <f>C39*14</f>
        <v>17665.06</v>
      </c>
      <c r="E39" s="43">
        <f>D39</f>
        <v>17665.06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</row>
    <row r="40" s="8" customFormat="1" ht="20.4" spans="1:217">
      <c r="A40" s="33" t="s">
        <v>53</v>
      </c>
      <c r="B40" s="34" t="s">
        <v>15</v>
      </c>
      <c r="C40" s="35">
        <v>281.05</v>
      </c>
      <c r="D40" s="35">
        <f>C40*18</f>
        <v>5058.9</v>
      </c>
      <c r="E40" s="45">
        <f>D40+D41+D42+D43</f>
        <v>171592.2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</row>
    <row r="41" s="8" customFormat="1" ht="20.4" spans="1:217">
      <c r="A41" s="38"/>
      <c r="B41" s="34" t="s">
        <v>19</v>
      </c>
      <c r="C41" s="35">
        <v>850.18</v>
      </c>
      <c r="D41" s="35">
        <f>C41*17</f>
        <v>14453.06</v>
      </c>
      <c r="E41" s="4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</row>
    <row r="42" s="8" customFormat="1" ht="20.4" spans="1:217">
      <c r="A42" s="38"/>
      <c r="B42" s="34" t="s">
        <v>7</v>
      </c>
      <c r="C42" s="35">
        <v>5469.35</v>
      </c>
      <c r="D42" s="35">
        <f>C42*18</f>
        <v>98448.3</v>
      </c>
      <c r="E42" s="4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</row>
    <row r="43" s="8" customFormat="1" ht="20.4" spans="1:217">
      <c r="A43" s="39"/>
      <c r="B43" s="34" t="s">
        <v>12</v>
      </c>
      <c r="C43" s="35">
        <v>3154.82</v>
      </c>
      <c r="D43" s="35">
        <f>C43*17</f>
        <v>53631.94</v>
      </c>
      <c r="E43" s="49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</row>
    <row r="44" s="12" customFormat="1" ht="20.4" spans="1:217">
      <c r="A44" s="38" t="s">
        <v>54</v>
      </c>
      <c r="B44" s="34" t="s">
        <v>31</v>
      </c>
      <c r="C44" s="47">
        <v>1554.45</v>
      </c>
      <c r="D44" s="35">
        <f t="shared" ref="D44:D48" si="3">C44*10</f>
        <v>15544.5</v>
      </c>
      <c r="E44" s="45">
        <f>D44+D45+D46+D47</f>
        <v>85312.7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</row>
    <row r="45" s="12" customFormat="1" ht="20.4" spans="1:217">
      <c r="A45" s="38"/>
      <c r="B45" s="34" t="s">
        <v>32</v>
      </c>
      <c r="C45" s="35">
        <v>1490.54</v>
      </c>
      <c r="D45" s="47">
        <f>C45*8</f>
        <v>11924.32</v>
      </c>
      <c r="E45" s="4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</row>
    <row r="46" s="12" customFormat="1" ht="20.4" spans="1:217">
      <c r="A46" s="38"/>
      <c r="B46" s="34" t="s">
        <v>33</v>
      </c>
      <c r="C46" s="35">
        <v>1846.42</v>
      </c>
      <c r="D46" s="35">
        <f t="shared" si="3"/>
        <v>18464.2</v>
      </c>
      <c r="E46" s="4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</row>
    <row r="47" s="12" customFormat="1" ht="20.4" spans="1:217">
      <c r="A47" s="39"/>
      <c r="B47" s="34" t="s">
        <v>7</v>
      </c>
      <c r="C47" s="35">
        <v>2187.76</v>
      </c>
      <c r="D47" s="35">
        <f t="shared" ref="D47:D52" si="4">C47*18</f>
        <v>39379.68</v>
      </c>
      <c r="E47" s="49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</row>
    <row r="48" s="13" customFormat="1" ht="20.4" spans="1:217">
      <c r="A48" s="38" t="s">
        <v>24</v>
      </c>
      <c r="B48" s="34" t="s">
        <v>31</v>
      </c>
      <c r="C48" s="47">
        <v>3558.91</v>
      </c>
      <c r="D48" s="35">
        <f t="shared" si="3"/>
        <v>35589.1</v>
      </c>
      <c r="E48" s="45">
        <f>D48+D49+D50+D51+D52</f>
        <v>195367.72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</row>
    <row r="49" s="13" customFormat="1" ht="20.4" spans="1:217">
      <c r="A49" s="38"/>
      <c r="B49" s="34" t="s">
        <v>32</v>
      </c>
      <c r="C49" s="35">
        <v>3045.63</v>
      </c>
      <c r="D49" s="47">
        <f>C49*8</f>
        <v>24365.04</v>
      </c>
      <c r="E49" s="4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</row>
    <row r="50" s="13" customFormat="1" ht="20.4" spans="1:217">
      <c r="A50" s="38"/>
      <c r="B50" s="34" t="s">
        <v>33</v>
      </c>
      <c r="C50" s="35">
        <v>4011.96</v>
      </c>
      <c r="D50" s="35">
        <f>C50*10</f>
        <v>40119.6</v>
      </c>
      <c r="E50" s="4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</row>
    <row r="51" s="13" customFormat="1" ht="20.4" spans="1:217">
      <c r="A51" s="38"/>
      <c r="B51" s="34" t="s">
        <v>7</v>
      </c>
      <c r="C51" s="35">
        <v>3290.29</v>
      </c>
      <c r="D51" s="35">
        <f t="shared" si="4"/>
        <v>59225.22</v>
      </c>
      <c r="E51" s="4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</row>
    <row r="52" s="13" customFormat="1" ht="20.4" spans="1:217">
      <c r="A52" s="39"/>
      <c r="B52" s="34" t="s">
        <v>8</v>
      </c>
      <c r="C52" s="35">
        <v>2003.82</v>
      </c>
      <c r="D52" s="35">
        <f t="shared" si="4"/>
        <v>36068.76</v>
      </c>
      <c r="E52" s="49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</row>
    <row r="53" s="14" customFormat="1" ht="20.4" spans="1:217">
      <c r="A53" s="38" t="s">
        <v>30</v>
      </c>
      <c r="B53" s="34" t="s">
        <v>33</v>
      </c>
      <c r="C53" s="35">
        <v>3032.24</v>
      </c>
      <c r="D53" s="35">
        <f>C53*10</f>
        <v>30322.4</v>
      </c>
      <c r="E53" s="45">
        <f>D53+D54</f>
        <v>117978.62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</row>
    <row r="54" s="14" customFormat="1" ht="20.4" spans="1:217">
      <c r="A54" s="39"/>
      <c r="B54" s="34" t="s">
        <v>7</v>
      </c>
      <c r="C54" s="35">
        <v>4869.79</v>
      </c>
      <c r="D54" s="35">
        <f>C54*18</f>
        <v>87656.22</v>
      </c>
      <c r="E54" s="49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</row>
    <row r="55" s="15" customFormat="1" ht="40.75" spans="1:217">
      <c r="A55" s="42" t="s">
        <v>34</v>
      </c>
      <c r="B55" s="34" t="s">
        <v>7</v>
      </c>
      <c r="C55" s="35">
        <v>10893.49</v>
      </c>
      <c r="D55" s="35">
        <f>C55*18</f>
        <v>196082.82</v>
      </c>
      <c r="E55" s="43">
        <f>D55</f>
        <v>196082.82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</row>
    <row r="56" s="16" customFormat="1" ht="40.75" spans="1:217">
      <c r="A56" s="42" t="s">
        <v>35</v>
      </c>
      <c r="B56" s="34" t="s">
        <v>37</v>
      </c>
      <c r="C56" s="35">
        <v>17800</v>
      </c>
      <c r="D56" s="35">
        <f>C56*10</f>
        <v>178000</v>
      </c>
      <c r="E56" s="43">
        <f>D56</f>
        <v>178000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</row>
    <row r="57" s="17" customFormat="1" ht="20.4" spans="1:217">
      <c r="A57" s="33" t="s">
        <v>38</v>
      </c>
      <c r="B57" s="34" t="s">
        <v>26</v>
      </c>
      <c r="C57" s="48">
        <v>1878.16</v>
      </c>
      <c r="D57" s="48">
        <f>C57*9</f>
        <v>16903.44</v>
      </c>
      <c r="E57" s="45">
        <f>D57+D58+D59+D60+D61+D62</f>
        <v>249265.45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</row>
    <row r="58" s="17" customFormat="1" ht="20.4" spans="1:217">
      <c r="A58" s="38"/>
      <c r="B58" s="34" t="s">
        <v>27</v>
      </c>
      <c r="C58" s="48">
        <v>1880.9</v>
      </c>
      <c r="D58" s="48">
        <f>C58*7</f>
        <v>13166.3</v>
      </c>
      <c r="E58" s="4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</row>
    <row r="59" s="17" customFormat="1" ht="20.4" spans="1:217">
      <c r="A59" s="38"/>
      <c r="B59" s="34" t="s">
        <v>28</v>
      </c>
      <c r="C59" s="48">
        <v>1225.06</v>
      </c>
      <c r="D59" s="48">
        <f>C59*9</f>
        <v>11025.54</v>
      </c>
      <c r="E59" s="4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</row>
    <row r="60" s="17" customFormat="1" ht="20.4" spans="1:217">
      <c r="A60" s="38"/>
      <c r="B60" s="34" t="s">
        <v>15</v>
      </c>
      <c r="C60" s="48">
        <v>3927.03</v>
      </c>
      <c r="D60" s="48">
        <f>C60*18</f>
        <v>70686.54</v>
      </c>
      <c r="E60" s="4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</row>
    <row r="61" s="17" customFormat="1" ht="20.4" spans="1:217">
      <c r="A61" s="38"/>
      <c r="B61" s="34" t="s">
        <v>19</v>
      </c>
      <c r="C61" s="48">
        <v>943.03</v>
      </c>
      <c r="D61" s="48">
        <f>C61*17</f>
        <v>16031.51</v>
      </c>
      <c r="E61" s="4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</row>
    <row r="62" s="17" customFormat="1" ht="20.4" spans="1:217">
      <c r="A62" s="39"/>
      <c r="B62" s="34" t="s">
        <v>7</v>
      </c>
      <c r="C62" s="48">
        <v>6747.34</v>
      </c>
      <c r="D62" s="48">
        <f>C62*18</f>
        <v>121452.12</v>
      </c>
      <c r="E62" s="49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</row>
    <row r="63" s="18" customFormat="1" ht="20.4" spans="1:217">
      <c r="A63" s="38" t="s">
        <v>39</v>
      </c>
      <c r="B63" s="34" t="s">
        <v>31</v>
      </c>
      <c r="C63" s="47">
        <v>8424.06</v>
      </c>
      <c r="D63" s="35">
        <f t="shared" ref="D63:D67" si="5">C63*10</f>
        <v>84240.6</v>
      </c>
      <c r="E63" s="45">
        <f>D63+D64+D65+D66</f>
        <v>314415.82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</row>
    <row r="64" s="18" customFormat="1" ht="20.4" spans="1:217">
      <c r="A64" s="38"/>
      <c r="B64" s="34" t="s">
        <v>32</v>
      </c>
      <c r="C64" s="35">
        <v>7218.95</v>
      </c>
      <c r="D64" s="47">
        <f>C64*8</f>
        <v>57751.6</v>
      </c>
      <c r="E64" s="4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</row>
    <row r="65" s="18" customFormat="1" ht="20.4" spans="1:217">
      <c r="A65" s="38"/>
      <c r="B65" s="34" t="s">
        <v>33</v>
      </c>
      <c r="C65" s="35">
        <v>6160.77</v>
      </c>
      <c r="D65" s="35">
        <f t="shared" si="5"/>
        <v>61607.7</v>
      </c>
      <c r="E65" s="4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</row>
    <row r="66" s="18" customFormat="1" ht="20.4" spans="1:217">
      <c r="A66" s="39"/>
      <c r="B66" s="34" t="s">
        <v>7</v>
      </c>
      <c r="C66" s="35">
        <v>6156.44</v>
      </c>
      <c r="D66" s="35">
        <f t="shared" ref="D66:D71" si="6">C66*18</f>
        <v>110815.92</v>
      </c>
      <c r="E66" s="49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</row>
    <row r="67" s="19" customFormat="1" ht="20.4" spans="1:217">
      <c r="A67" s="33" t="s">
        <v>55</v>
      </c>
      <c r="B67" s="34" t="s">
        <v>33</v>
      </c>
      <c r="C67" s="35">
        <v>4006.26</v>
      </c>
      <c r="D67" s="35">
        <f t="shared" si="5"/>
        <v>40062.6</v>
      </c>
      <c r="E67" s="51">
        <f>D67+D68</f>
        <v>141407.28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</row>
    <row r="68" s="19" customFormat="1" ht="20.4" spans="1:217">
      <c r="A68" s="39"/>
      <c r="B68" s="34" t="s">
        <v>7</v>
      </c>
      <c r="C68" s="35">
        <v>5630.26</v>
      </c>
      <c r="D68" s="35">
        <f t="shared" si="6"/>
        <v>101344.68</v>
      </c>
      <c r="E68" s="52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</row>
    <row r="69" s="20" customFormat="1" ht="20.4" spans="1:217">
      <c r="A69" s="33" t="s">
        <v>56</v>
      </c>
      <c r="B69" s="34" t="s">
        <v>31</v>
      </c>
      <c r="C69" s="47">
        <v>1737.47</v>
      </c>
      <c r="D69" s="35">
        <f>C69*10</f>
        <v>17374.7</v>
      </c>
      <c r="E69" s="45">
        <f>D69+D70+D71</f>
        <v>42284.52</v>
      </c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</row>
    <row r="70" s="20" customFormat="1" ht="20.4" spans="1:217">
      <c r="A70" s="38"/>
      <c r="B70" s="34" t="s">
        <v>32</v>
      </c>
      <c r="C70" s="35">
        <v>946.28</v>
      </c>
      <c r="D70" s="47">
        <f t="shared" ref="D70:D73" si="7">C70*8</f>
        <v>7570.24</v>
      </c>
      <c r="E70" s="4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</row>
    <row r="71" s="20" customFormat="1" ht="20.4" spans="1:217">
      <c r="A71" s="39"/>
      <c r="B71" s="34" t="s">
        <v>7</v>
      </c>
      <c r="C71" s="35">
        <v>963.31</v>
      </c>
      <c r="D71" s="35">
        <f t="shared" si="6"/>
        <v>17339.58</v>
      </c>
      <c r="E71" s="49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</row>
    <row r="72" s="14" customFormat="1" ht="20.4" spans="1:217">
      <c r="A72" s="33" t="s">
        <v>57</v>
      </c>
      <c r="B72" s="34" t="s">
        <v>44</v>
      </c>
      <c r="C72" s="35">
        <v>5000</v>
      </c>
      <c r="D72" s="35">
        <f t="shared" si="7"/>
        <v>40000</v>
      </c>
      <c r="E72" s="45">
        <f>D72+D73+D74</f>
        <v>130000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</row>
    <row r="73" s="14" customFormat="1" ht="20.4" spans="1:217">
      <c r="A73" s="38"/>
      <c r="B73" s="34" t="s">
        <v>46</v>
      </c>
      <c r="C73" s="35">
        <v>5000</v>
      </c>
      <c r="D73" s="35">
        <f t="shared" si="7"/>
        <v>40000</v>
      </c>
      <c r="E73" s="4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</row>
    <row r="74" s="14" customFormat="1" ht="20.4" spans="1:217">
      <c r="A74" s="39"/>
      <c r="B74" s="34" t="s">
        <v>37</v>
      </c>
      <c r="C74" s="35">
        <v>5000</v>
      </c>
      <c r="D74" s="35">
        <f t="shared" ref="D74:D78" si="8">C74*10</f>
        <v>50000</v>
      </c>
      <c r="E74" s="49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</row>
    <row r="75" s="21" customFormat="1" ht="40.75" spans="1:217">
      <c r="A75" s="42" t="s">
        <v>23</v>
      </c>
      <c r="B75" s="34" t="s">
        <v>16</v>
      </c>
      <c r="C75" s="35">
        <v>1152.09</v>
      </c>
      <c r="D75" s="35">
        <f>C75*14</f>
        <v>16129.26</v>
      </c>
      <c r="E75" s="43">
        <f>D75</f>
        <v>16129.26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</row>
    <row r="76" s="22" customFormat="1" ht="20.4" spans="1:217">
      <c r="A76" s="42" t="s">
        <v>41</v>
      </c>
      <c r="B76" s="34" t="s">
        <v>31</v>
      </c>
      <c r="C76" s="35">
        <v>387.7</v>
      </c>
      <c r="D76" s="35">
        <f t="shared" si="8"/>
        <v>3877</v>
      </c>
      <c r="E76" s="45">
        <f>D76+D77+D78+D79+D80+D81</f>
        <v>113670.83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</row>
    <row r="77" s="22" customFormat="1" ht="20.4" spans="1:217">
      <c r="A77" s="42"/>
      <c r="B77" s="34" t="s">
        <v>32</v>
      </c>
      <c r="C77" s="35">
        <v>351.34</v>
      </c>
      <c r="D77" s="47">
        <f>C77*8</f>
        <v>2810.72</v>
      </c>
      <c r="E77" s="4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</row>
    <row r="78" s="22" customFormat="1" ht="20.4" spans="1:217">
      <c r="A78" s="42"/>
      <c r="B78" s="34" t="s">
        <v>33</v>
      </c>
      <c r="C78" s="35">
        <v>2109.8</v>
      </c>
      <c r="D78" s="35">
        <f t="shared" si="8"/>
        <v>21098</v>
      </c>
      <c r="E78" s="4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</row>
    <row r="79" s="22" customFormat="1" ht="20.4" spans="1:217">
      <c r="A79" s="42"/>
      <c r="B79" s="34" t="s">
        <v>28</v>
      </c>
      <c r="C79" s="35">
        <v>1322.41</v>
      </c>
      <c r="D79" s="35">
        <f>C79*9</f>
        <v>11901.69</v>
      </c>
      <c r="E79" s="4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</row>
    <row r="80" s="22" customFormat="1" ht="20.4" spans="1:217">
      <c r="A80" s="42"/>
      <c r="B80" s="34" t="s">
        <v>15</v>
      </c>
      <c r="C80" s="35">
        <v>1653.93</v>
      </c>
      <c r="D80" s="35">
        <f>C80*18</f>
        <v>29770.74</v>
      </c>
      <c r="E80" s="4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</row>
    <row r="81" s="22" customFormat="1" ht="20.4" spans="1:217">
      <c r="A81" s="42"/>
      <c r="B81" s="34" t="s">
        <v>7</v>
      </c>
      <c r="C81" s="35">
        <v>2456.26</v>
      </c>
      <c r="D81" s="35">
        <f>C81*18</f>
        <v>44212.68</v>
      </c>
      <c r="E81" s="49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</row>
    <row r="82" ht="23.1" spans="1:5">
      <c r="A82" s="53" t="s">
        <v>58</v>
      </c>
      <c r="B82" s="54"/>
      <c r="C82" s="55"/>
      <c r="D82" s="55"/>
      <c r="E82" s="56">
        <f>E3+E9+E13+E16+E17+E25+E28+E31+E38+E39+E40+E44+E48+E53+E55+E56+E57+E63+E67+E69+E72+E75+E76</f>
        <v>2944013</v>
      </c>
    </row>
    <row r="83" ht="18.3" spans="1:2">
      <c r="A83" s="57"/>
      <c r="B83" s="58"/>
    </row>
    <row r="84" ht="18.3" spans="1:2">
      <c r="A84" s="57"/>
      <c r="B84" s="58"/>
    </row>
  </sheetData>
  <mergeCells count="35">
    <mergeCell ref="A1:E1"/>
    <mergeCell ref="A3:A8"/>
    <mergeCell ref="A9:A12"/>
    <mergeCell ref="A13:A15"/>
    <mergeCell ref="A17:A24"/>
    <mergeCell ref="A25:A27"/>
    <mergeCell ref="A28:A30"/>
    <mergeCell ref="A31:A37"/>
    <mergeCell ref="A40:A43"/>
    <mergeCell ref="A44:A47"/>
    <mergeCell ref="A48:A52"/>
    <mergeCell ref="A53:A54"/>
    <mergeCell ref="A57:A62"/>
    <mergeCell ref="A63:A66"/>
    <mergeCell ref="A67:A68"/>
    <mergeCell ref="A69:A71"/>
    <mergeCell ref="A72:A74"/>
    <mergeCell ref="A76:A81"/>
    <mergeCell ref="E3:E8"/>
    <mergeCell ref="E9:E12"/>
    <mergeCell ref="E13:E15"/>
    <mergeCell ref="E17:E24"/>
    <mergeCell ref="E25:E27"/>
    <mergeCell ref="E28:E30"/>
    <mergeCell ref="E31:E37"/>
    <mergeCell ref="E40:E43"/>
    <mergeCell ref="E44:E47"/>
    <mergeCell ref="E48:E52"/>
    <mergeCell ref="E53:E54"/>
    <mergeCell ref="E57:E62"/>
    <mergeCell ref="E63:E66"/>
    <mergeCell ref="E67:E68"/>
    <mergeCell ref="E69:E71"/>
    <mergeCell ref="E72:E74"/>
    <mergeCell ref="E76:E8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心随风飞</cp:lastModifiedBy>
  <dcterms:created xsi:type="dcterms:W3CDTF">2022-12-14T09:21:00Z</dcterms:created>
  <dcterms:modified xsi:type="dcterms:W3CDTF">2024-01-15T00:59:46Z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CF6EC30F710149B9ADAD4C909541D96D_13</vt:lpwstr>
  </property>
  <property fmtid="{D5CDD505-2E9C-101B-9397-08002B2CF9AE}" pid="3" name="KSOProductBuildVer">
    <vt:lpwstr>2052-12.1.0.16120</vt:lpwstr>
  </property>
</Properties>
</file>