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355" windowHeight="10949" activeTab="1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<sst xmlns="http://schemas.openxmlformats.org/spreadsheetml/2006/main" count="197" uniqueCount="59">
  <si>
    <t>2023年盐池县农业生产托管项目实施内容</t>
  </si>
  <si>
    <t>服务组织名称</t>
  </si>
  <si>
    <t>环节</t>
  </si>
  <si>
    <t>面积/亩</t>
  </si>
  <si>
    <t>金额/元</t>
  </si>
  <si>
    <t>小计（金额）</t>
  </si>
  <si>
    <t>盐池县恒丰种植专业合作社</t>
  </si>
  <si>
    <t>玉米籽粒收获</t>
  </si>
  <si>
    <t>玉米秸秆打捆</t>
  </si>
  <si>
    <t>盐池县恒萱达黄花种植专业合作社联合社</t>
  </si>
  <si>
    <t>盐池县惠泽农机作业有限公司</t>
  </si>
  <si>
    <t>玉米青贮(大户)</t>
  </si>
  <si>
    <t>玉米籽粒收获（大户）</t>
  </si>
  <si>
    <t>盐池县马儿庄村祥源种养殖专业合作社</t>
  </si>
  <si>
    <t>盐池县益农综合服务站</t>
  </si>
  <si>
    <t>玉米青贮</t>
  </si>
  <si>
    <t>牧草收割打捆</t>
  </si>
  <si>
    <t>盐池县冯记沟乡雨强村土地股份专业合作社</t>
  </si>
  <si>
    <t>盐池县下王庄种养殖专业合作社</t>
  </si>
  <si>
    <t>玉米青贮（大户）</t>
  </si>
  <si>
    <t>盐池县花马池镇沙边子村经济合作社</t>
  </si>
  <si>
    <t>盐池县柠丰饲草生产加工有限公司</t>
  </si>
  <si>
    <t>盐池县富地农机作业服务有限公司</t>
  </si>
  <si>
    <t>盐池县马坊农机服务专业合作社</t>
  </si>
  <si>
    <t>盐池县恒盛农机作业服务有限公司</t>
  </si>
  <si>
    <t>盐池县万春农机专业合作社联合社</t>
  </si>
  <si>
    <t>玉米耕（大户）</t>
  </si>
  <si>
    <t>玉米旋（大户）</t>
  </si>
  <si>
    <t>玉米播种（大户）</t>
  </si>
  <si>
    <t>玉米秸秆打捆（大户）</t>
  </si>
  <si>
    <t>盐池县郭记沟农机服务专业合作社</t>
  </si>
  <si>
    <t>玉米耕</t>
  </si>
  <si>
    <t>玉米旋</t>
  </si>
  <si>
    <t>玉米播种</t>
  </si>
  <si>
    <t>盐池县顺风农机专业合作社</t>
  </si>
  <si>
    <t>盐池县包塬小杂粮种植专业合作社</t>
  </si>
  <si>
    <t>小杂粮播种</t>
  </si>
  <si>
    <t>小杂粮收获</t>
  </si>
  <si>
    <t>盐池县王乐井乡牛记圈村经济合作社</t>
  </si>
  <si>
    <t>盐池县宝森农机服务有限公司</t>
  </si>
  <si>
    <t>大豆收获</t>
  </si>
  <si>
    <t>盐池县聚成黄花种植专业合作社</t>
  </si>
  <si>
    <t>合计</t>
  </si>
  <si>
    <t>合计
（金额/元）</t>
  </si>
  <si>
    <t>小杂粮耕</t>
  </si>
  <si>
    <t>小杂粮耕（大户）</t>
  </si>
  <si>
    <t>小杂粮旋种</t>
  </si>
  <si>
    <t>小杂粮旋种（大户）</t>
  </si>
  <si>
    <t>盐池县鑫兴农机作业有限公司</t>
  </si>
  <si>
    <t>牧草收割打捆（大户）</t>
  </si>
  <si>
    <t>宁夏一方生态农业科技有限公司</t>
  </si>
  <si>
    <t>小杂粮收获（大户）</t>
  </si>
  <si>
    <t>盐池县君茂农机作业服务有限公司</t>
  </si>
  <si>
    <t>盐池县丰卓农机专业合作社</t>
  </si>
  <si>
    <t>盐池县银威农机服务有限公司</t>
  </si>
  <si>
    <t>盐池县三方农机专业合作社</t>
  </si>
  <si>
    <t>盐池县青山乡古峰庄村经济合作社</t>
  </si>
  <si>
    <t>盐池县麻黄山乡李塬畔村经济合作社</t>
  </si>
  <si>
    <t>合计：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</si>
</sst>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5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sz val="20"/>
      <name val="仿宋_GB2312"/>
      <charset val="134"/>
    </font>
    <font>
      <sz val="16"/>
      <name val="仿宋_GB2312"/>
      <charset val="134"/>
    </font>
    <font>
      <sz val="14"/>
      <name val="Times New Roman"/>
      <charset val="134"/>
    </font>
    <font>
      <b/>
      <sz val="18"/>
      <name val="宋体"/>
      <charset val="134"/>
    </font>
    <font>
      <b/>
      <sz val="18"/>
      <name val="仿宋_GB2312"/>
      <charset val="134"/>
    </font>
    <font>
      <sz val="9"/>
      <name val="宋体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sz val="14"/>
      <color rgb="FF000000"/>
      <name val="宋体"/>
      <charset val="134"/>
    </font>
    <font>
      <sz val="14"/>
      <color theme="1"/>
      <name val="Times New Roman"/>
      <charset val="134"/>
    </font>
    <font>
      <sz val="14"/>
      <name val="宋体"/>
      <charset val="134"/>
    </font>
    <font>
      <sz val="14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4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theme="5" tint="-0.2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theme="8" tint="0.4"/>
        <bgColor indexed="64"/>
      </patternFill>
    </fill>
    <fill>
      <patternFill patternType="solid">
        <fgColor theme="3" tint="0.6"/>
        <bgColor indexed="64"/>
      </patternFill>
    </fill>
    <fill>
      <patternFill patternType="solid">
        <fgColor theme="5" tint="0.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3" borderId="6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4" borderId="9" applyNumberFormat="0" applyAlignment="0" applyProtection="0">
      <alignment vertical="center"/>
    </xf>
    <xf numFmtId="0" fontId="25" fillId="25" borderId="10" applyNumberFormat="0" applyAlignment="0" applyProtection="0">
      <alignment vertical="center"/>
    </xf>
    <xf numFmtId="0" fontId="26" fillId="25" borderId="9" applyNumberFormat="0" applyAlignment="0" applyProtection="0">
      <alignment vertical="center"/>
    </xf>
    <xf numFmtId="0" fontId="27" fillId="26" borderId="11" applyNumberFormat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>
      <alignment vertical="center"/>
    </xf>
    <xf numFmtId="0" fontId="2" fillId="3" borderId="0" xfId="0" applyFont="1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0" fillId="11" borderId="0" xfId="0" applyFill="1">
      <alignment vertical="center"/>
    </xf>
    <xf numFmtId="0" fontId="0" fillId="12" borderId="0" xfId="0" applyFill="1">
      <alignment vertical="center"/>
    </xf>
    <xf numFmtId="0" fontId="0" fillId="13" borderId="0" xfId="0" applyFill="1">
      <alignment vertical="center"/>
    </xf>
    <xf numFmtId="0" fontId="0" fillId="14" borderId="0" xfId="0" applyFill="1">
      <alignment vertical="center"/>
    </xf>
    <xf numFmtId="0" fontId="0" fillId="15" borderId="0" xfId="0" applyFill="1">
      <alignment vertical="center"/>
    </xf>
    <xf numFmtId="0" fontId="0" fillId="16" borderId="0" xfId="0" applyFill="1">
      <alignment vertical="center"/>
    </xf>
    <xf numFmtId="0" fontId="0" fillId="17" borderId="0" xfId="0" applyFill="1">
      <alignment vertical="center"/>
    </xf>
    <xf numFmtId="0" fontId="0" fillId="18" borderId="0" xfId="0" applyFill="1">
      <alignment vertical="center"/>
    </xf>
    <xf numFmtId="0" fontId="0" fillId="19" borderId="0" xfId="0" applyFill="1">
      <alignment vertical="center"/>
    </xf>
    <xf numFmtId="0" fontId="0" fillId="20" borderId="0" xfId="0" applyFill="1">
      <alignment vertical="center"/>
    </xf>
    <xf numFmtId="0" fontId="0" fillId="21" borderId="0" xfId="0" applyFill="1">
      <alignment vertical="center"/>
    </xf>
    <xf numFmtId="0" fontId="0" fillId="22" borderId="0" xfId="0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176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right" vertical="center"/>
    </xf>
    <xf numFmtId="0" fontId="11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vertical="center" wrapText="1"/>
    </xf>
    <xf numFmtId="176" fontId="13" fillId="0" borderId="1" xfId="0" applyNumberFormat="1" applyFont="1" applyFill="1" applyBorder="1" applyAlignment="1">
      <alignment vertical="center" wrapText="1"/>
    </xf>
    <xf numFmtId="176" fontId="13" fillId="0" borderId="2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176" fontId="13" fillId="0" borderId="4" xfId="0" applyNumberFormat="1" applyFont="1" applyFill="1" applyBorder="1" applyAlignment="1">
      <alignment horizontal="right" vertical="center" wrapText="1"/>
    </xf>
    <xf numFmtId="176" fontId="13" fillId="0" borderId="1" xfId="0" applyNumberFormat="1" applyFont="1" applyFill="1" applyBorder="1" applyAlignment="1">
      <alignment horizontal="righ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176" fontId="13" fillId="0" borderId="3" xfId="0" applyNumberFormat="1" applyFont="1" applyFill="1" applyBorder="1" applyAlignment="1">
      <alignment horizontal="right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5"/>
  <sheetViews>
    <sheetView topLeftCell="A8" workbookViewId="0">
      <selection activeCell="B16" sqref="B16:B19"/>
    </sheetView>
  </sheetViews>
  <sheetFormatPr defaultColWidth="9" defaultRowHeight="12.9" outlineLevelCol="4"/>
  <cols>
    <col min="1" max="1" width="25.1284403669725" customWidth="1"/>
    <col min="2" max="2" width="16.1284403669725" customWidth="1"/>
    <col min="3" max="3" width="12.2110091743119" customWidth="1"/>
    <col min="4" max="4" width="13.6238532110092" customWidth="1"/>
    <col min="5" max="5" width="13.1284403669725" customWidth="1"/>
  </cols>
  <sheetData>
    <row r="1" ht="24.45" spans="1:5">
      <c r="A1" s="59" t="s">
        <v>0</v>
      </c>
      <c r="B1" s="60"/>
      <c r="C1" s="59"/>
      <c r="D1" s="61"/>
      <c r="E1" s="62"/>
    </row>
    <row r="2" ht="36.7" spans="1:5">
      <c r="A2" s="63" t="s">
        <v>1</v>
      </c>
      <c r="B2" s="63" t="s">
        <v>2</v>
      </c>
      <c r="C2" s="63" t="s">
        <v>3</v>
      </c>
      <c r="D2" s="64" t="s">
        <v>4</v>
      </c>
      <c r="E2" s="64" t="s">
        <v>5</v>
      </c>
    </row>
    <row r="3" ht="36.7" spans="1:5">
      <c r="A3" s="65" t="s">
        <v>6</v>
      </c>
      <c r="B3" s="66" t="s">
        <v>7</v>
      </c>
      <c r="C3" s="67">
        <v>4961.99</v>
      </c>
      <c r="D3" s="68">
        <f t="shared" ref="D3:D7" si="0">C3*23</f>
        <v>114125.77</v>
      </c>
      <c r="E3" s="69">
        <f>SUM(D3:D4)</f>
        <v>200705.82</v>
      </c>
    </row>
    <row r="4" ht="36.7" spans="1:5">
      <c r="A4" s="65"/>
      <c r="B4" s="70" t="s">
        <v>8</v>
      </c>
      <c r="C4" s="67">
        <v>3764.35</v>
      </c>
      <c r="D4" s="68">
        <f t="shared" si="0"/>
        <v>86580.05</v>
      </c>
      <c r="E4" s="71"/>
    </row>
    <row r="5" ht="36.7" spans="1:5">
      <c r="A5" s="65" t="s">
        <v>9</v>
      </c>
      <c r="B5" s="66" t="s">
        <v>7</v>
      </c>
      <c r="C5" s="67">
        <v>8624.97</v>
      </c>
      <c r="D5" s="68">
        <f t="shared" si="0"/>
        <v>198374.31</v>
      </c>
      <c r="E5" s="72">
        <f>D5</f>
        <v>198374.31</v>
      </c>
    </row>
    <row r="6" ht="36.7" spans="1:5">
      <c r="A6" s="73" t="s">
        <v>10</v>
      </c>
      <c r="B6" s="74" t="s">
        <v>11</v>
      </c>
      <c r="C6" s="68">
        <v>684.89</v>
      </c>
      <c r="D6" s="68">
        <f t="shared" ref="D6:D10" si="1">C6*20</f>
        <v>13697.8</v>
      </c>
      <c r="E6" s="69">
        <f>SUM(D6:D8)</f>
        <v>250261.45</v>
      </c>
    </row>
    <row r="7" ht="36.7" spans="1:5">
      <c r="A7" s="75"/>
      <c r="B7" s="74" t="s">
        <v>7</v>
      </c>
      <c r="C7" s="68">
        <v>7748.15</v>
      </c>
      <c r="D7" s="68">
        <f t="shared" si="0"/>
        <v>178207.45</v>
      </c>
      <c r="E7" s="76"/>
    </row>
    <row r="8" ht="36.7" spans="1:5">
      <c r="A8" s="77"/>
      <c r="B8" s="74" t="s">
        <v>12</v>
      </c>
      <c r="C8" s="68">
        <v>2917.81</v>
      </c>
      <c r="D8" s="68">
        <f t="shared" si="1"/>
        <v>58356.2</v>
      </c>
      <c r="E8" s="71"/>
    </row>
    <row r="9" ht="36.7" spans="1:5">
      <c r="A9" s="73" t="s">
        <v>13</v>
      </c>
      <c r="B9" s="74" t="s">
        <v>7</v>
      </c>
      <c r="C9" s="68">
        <v>8167.03</v>
      </c>
      <c r="D9" s="68">
        <f t="shared" ref="D9:D13" si="2">C9*23</f>
        <v>187841.69</v>
      </c>
      <c r="E9" s="69">
        <f>SUM(D9:D10)</f>
        <v>212841.69</v>
      </c>
    </row>
    <row r="10" ht="36.7" spans="1:5">
      <c r="A10" s="77"/>
      <c r="B10" s="74" t="s">
        <v>12</v>
      </c>
      <c r="C10" s="68">
        <v>1250</v>
      </c>
      <c r="D10" s="68">
        <f t="shared" si="1"/>
        <v>25000</v>
      </c>
      <c r="E10" s="71"/>
    </row>
    <row r="11" ht="18.35" spans="1:5">
      <c r="A11" s="73" t="s">
        <v>14</v>
      </c>
      <c r="B11" s="74" t="s">
        <v>15</v>
      </c>
      <c r="C11" s="68">
        <v>794.53</v>
      </c>
      <c r="D11" s="68">
        <f t="shared" si="2"/>
        <v>18274.19</v>
      </c>
      <c r="E11" s="69">
        <f>SUM(D11:D14)</f>
        <v>261524.6</v>
      </c>
    </row>
    <row r="12" ht="36.7" spans="1:5">
      <c r="A12" s="75"/>
      <c r="B12" s="74" t="s">
        <v>7</v>
      </c>
      <c r="C12" s="68">
        <v>4515.82</v>
      </c>
      <c r="D12" s="68">
        <f t="shared" si="2"/>
        <v>103863.86</v>
      </c>
      <c r="E12" s="76"/>
    </row>
    <row r="13" ht="36.7" spans="1:5">
      <c r="A13" s="75"/>
      <c r="B13" s="70" t="s">
        <v>8</v>
      </c>
      <c r="C13" s="68">
        <v>4449.5</v>
      </c>
      <c r="D13" s="68">
        <f t="shared" si="2"/>
        <v>102338.5</v>
      </c>
      <c r="E13" s="76"/>
    </row>
    <row r="14" ht="36.7" spans="1:5">
      <c r="A14" s="77"/>
      <c r="B14" s="70" t="s">
        <v>16</v>
      </c>
      <c r="C14" s="68">
        <v>2469.87</v>
      </c>
      <c r="D14" s="68">
        <f>C14*15</f>
        <v>37048.05</v>
      </c>
      <c r="E14" s="71"/>
    </row>
    <row r="15" ht="55" spans="1:5">
      <c r="A15" s="65" t="s">
        <v>17</v>
      </c>
      <c r="B15" s="74" t="s">
        <v>7</v>
      </c>
      <c r="C15" s="68">
        <v>9926.69</v>
      </c>
      <c r="D15" s="68">
        <f t="shared" ref="D15:D18" si="3">C15*23</f>
        <v>228313.87</v>
      </c>
      <c r="E15" s="72">
        <f>D15</f>
        <v>228313.87</v>
      </c>
    </row>
    <row r="16" ht="18.35" spans="1:5">
      <c r="A16" s="78" t="s">
        <v>18</v>
      </c>
      <c r="B16" s="74" t="s">
        <v>15</v>
      </c>
      <c r="C16" s="68">
        <v>725.76</v>
      </c>
      <c r="D16" s="68">
        <f t="shared" si="3"/>
        <v>16692.48</v>
      </c>
      <c r="E16" s="69">
        <f>SUM(D16:D20)</f>
        <v>465477.55</v>
      </c>
    </row>
    <row r="17" ht="36.7" spans="1:5">
      <c r="A17" s="79"/>
      <c r="B17" s="80" t="s">
        <v>19</v>
      </c>
      <c r="C17" s="68">
        <v>1963.25</v>
      </c>
      <c r="D17" s="68">
        <f>C17*20</f>
        <v>39265</v>
      </c>
      <c r="E17" s="76"/>
    </row>
    <row r="18" ht="36.7" spans="1:5">
      <c r="A18" s="79"/>
      <c r="B18" s="80" t="s">
        <v>7</v>
      </c>
      <c r="C18" s="68">
        <v>11260.6</v>
      </c>
      <c r="D18" s="68">
        <f t="shared" si="3"/>
        <v>258993.8</v>
      </c>
      <c r="E18" s="76"/>
    </row>
    <row r="19" ht="36.7" spans="1:5">
      <c r="A19" s="79"/>
      <c r="B19" s="74" t="s">
        <v>12</v>
      </c>
      <c r="C19" s="68">
        <v>2018.17</v>
      </c>
      <c r="D19" s="68">
        <f>C19*20</f>
        <v>40363.4</v>
      </c>
      <c r="E19" s="76"/>
    </row>
    <row r="20" ht="36.7" spans="1:5">
      <c r="A20" s="81"/>
      <c r="B20" s="70" t="s">
        <v>8</v>
      </c>
      <c r="C20" s="68">
        <v>4789.69</v>
      </c>
      <c r="D20" s="68">
        <f t="shared" ref="D20:D26" si="4">C20*23</f>
        <v>110162.87</v>
      </c>
      <c r="E20" s="71"/>
    </row>
    <row r="21" ht="36.7" spans="1:5">
      <c r="A21" s="65" t="s">
        <v>20</v>
      </c>
      <c r="B21" s="74" t="s">
        <v>7</v>
      </c>
      <c r="C21" s="68">
        <v>6625.82</v>
      </c>
      <c r="D21" s="68">
        <f t="shared" si="4"/>
        <v>152393.86</v>
      </c>
      <c r="E21" s="72">
        <f t="shared" ref="E21:E24" si="5">D21</f>
        <v>152393.86</v>
      </c>
    </row>
    <row r="22" ht="36.7" spans="1:5">
      <c r="A22" s="65" t="s">
        <v>21</v>
      </c>
      <c r="B22" s="70" t="s">
        <v>16</v>
      </c>
      <c r="C22" s="68">
        <v>2107.97</v>
      </c>
      <c r="D22" s="68">
        <f t="shared" ref="D22:D24" si="6">C22*15</f>
        <v>31619.55</v>
      </c>
      <c r="E22" s="72">
        <f t="shared" si="5"/>
        <v>31619.55</v>
      </c>
    </row>
    <row r="23" ht="36.7" spans="1:5">
      <c r="A23" s="65" t="s">
        <v>22</v>
      </c>
      <c r="B23" s="70" t="s">
        <v>16</v>
      </c>
      <c r="C23" s="68">
        <v>7822.2</v>
      </c>
      <c r="D23" s="68">
        <f t="shared" si="6"/>
        <v>117333</v>
      </c>
      <c r="E23" s="72">
        <f t="shared" si="5"/>
        <v>117333</v>
      </c>
    </row>
    <row r="24" ht="36.7" spans="1:5">
      <c r="A24" s="65" t="s">
        <v>23</v>
      </c>
      <c r="B24" s="70" t="s">
        <v>16</v>
      </c>
      <c r="C24" s="68">
        <v>4276.25</v>
      </c>
      <c r="D24" s="68">
        <f t="shared" si="6"/>
        <v>64143.75</v>
      </c>
      <c r="E24" s="72">
        <f t="shared" si="5"/>
        <v>64143.75</v>
      </c>
    </row>
    <row r="25" ht="18.35" spans="1:5">
      <c r="A25" s="65" t="s">
        <v>24</v>
      </c>
      <c r="B25" s="74" t="s">
        <v>15</v>
      </c>
      <c r="C25" s="68">
        <v>2249.44</v>
      </c>
      <c r="D25" s="68">
        <f t="shared" si="4"/>
        <v>51737.12</v>
      </c>
      <c r="E25" s="69">
        <f>SUM(D25:D26)</f>
        <v>158865.83</v>
      </c>
    </row>
    <row r="26" ht="36.7" spans="1:5">
      <c r="A26" s="65"/>
      <c r="B26" s="74" t="s">
        <v>7</v>
      </c>
      <c r="C26" s="68">
        <v>4657.77</v>
      </c>
      <c r="D26" s="68">
        <f t="shared" si="4"/>
        <v>107128.71</v>
      </c>
      <c r="E26" s="71"/>
    </row>
    <row r="27" ht="36.7" spans="1:5">
      <c r="A27" s="73" t="s">
        <v>25</v>
      </c>
      <c r="B27" s="70" t="s">
        <v>26</v>
      </c>
      <c r="C27" s="68">
        <v>2266.79</v>
      </c>
      <c r="D27" s="68">
        <f>C27*11</f>
        <v>24934.69</v>
      </c>
      <c r="E27" s="69">
        <f>SUM(D27:D35)</f>
        <v>777592.16</v>
      </c>
    </row>
    <row r="28" ht="36.7" spans="1:5">
      <c r="A28" s="75"/>
      <c r="B28" s="70" t="s">
        <v>27</v>
      </c>
      <c r="C28" s="68">
        <v>2266.79</v>
      </c>
      <c r="D28" s="68">
        <f>C28*7</f>
        <v>15867.53</v>
      </c>
      <c r="E28" s="76"/>
    </row>
    <row r="29" ht="36.7" spans="1:5">
      <c r="A29" s="75"/>
      <c r="B29" s="70" t="s">
        <v>28</v>
      </c>
      <c r="C29" s="68">
        <v>2266.79</v>
      </c>
      <c r="D29" s="68">
        <f t="shared" ref="D27:D29" si="7">C29*9</f>
        <v>20401.11</v>
      </c>
      <c r="E29" s="76"/>
    </row>
    <row r="30" ht="18.35" spans="1:5">
      <c r="A30" s="75"/>
      <c r="B30" s="74" t="s">
        <v>15</v>
      </c>
      <c r="C30" s="68">
        <v>1184.43</v>
      </c>
      <c r="D30" s="68">
        <f t="shared" ref="D30:D34" si="8">C30*23</f>
        <v>27241.89</v>
      </c>
      <c r="E30" s="76"/>
    </row>
    <row r="31" ht="36.7" spans="1:5">
      <c r="A31" s="75"/>
      <c r="B31" s="80" t="s">
        <v>19</v>
      </c>
      <c r="C31" s="68">
        <v>721.68</v>
      </c>
      <c r="D31" s="68">
        <f t="shared" ref="D31:D35" si="9">C31*20</f>
        <v>14433.6</v>
      </c>
      <c r="E31" s="76"/>
    </row>
    <row r="32" ht="36.7" spans="1:5">
      <c r="A32" s="75"/>
      <c r="B32" s="80" t="s">
        <v>7</v>
      </c>
      <c r="C32" s="68">
        <v>19995.64</v>
      </c>
      <c r="D32" s="68">
        <f t="shared" si="8"/>
        <v>459899.72</v>
      </c>
      <c r="E32" s="76"/>
    </row>
    <row r="33" ht="36.7" spans="1:5">
      <c r="A33" s="75"/>
      <c r="B33" s="74" t="s">
        <v>12</v>
      </c>
      <c r="C33" s="68">
        <v>1480.91</v>
      </c>
      <c r="D33" s="68">
        <f t="shared" si="9"/>
        <v>29618.2</v>
      </c>
      <c r="E33" s="76"/>
    </row>
    <row r="34" ht="36.7" spans="1:5">
      <c r="A34" s="75"/>
      <c r="B34" s="70" t="s">
        <v>8</v>
      </c>
      <c r="C34" s="68">
        <v>7994.34</v>
      </c>
      <c r="D34" s="68">
        <f t="shared" si="8"/>
        <v>183869.82</v>
      </c>
      <c r="E34" s="76"/>
    </row>
    <row r="35" ht="36.7" spans="1:5">
      <c r="A35" s="77"/>
      <c r="B35" s="70" t="s">
        <v>29</v>
      </c>
      <c r="C35" s="68">
        <v>66.28</v>
      </c>
      <c r="D35" s="68">
        <f t="shared" si="9"/>
        <v>1325.6</v>
      </c>
      <c r="E35" s="71"/>
    </row>
    <row r="36" ht="18.35" spans="1:5">
      <c r="A36" s="78" t="s">
        <v>30</v>
      </c>
      <c r="B36" s="74" t="s">
        <v>31</v>
      </c>
      <c r="C36" s="68">
        <v>8685.9</v>
      </c>
      <c r="D36" s="68">
        <f>C36*12</f>
        <v>104230.8</v>
      </c>
      <c r="E36" s="69">
        <f>SUM(D36:D45)</f>
        <v>579055.81</v>
      </c>
    </row>
    <row r="37" ht="36.7" spans="1:5">
      <c r="A37" s="79"/>
      <c r="B37" s="74" t="s">
        <v>26</v>
      </c>
      <c r="C37" s="68">
        <v>3030.7</v>
      </c>
      <c r="D37" s="68">
        <f>C37*11</f>
        <v>33337.7</v>
      </c>
      <c r="E37" s="76"/>
    </row>
    <row r="38" ht="18.35" spans="1:5">
      <c r="A38" s="79"/>
      <c r="B38" s="74" t="s">
        <v>32</v>
      </c>
      <c r="C38" s="68">
        <v>8685.9</v>
      </c>
      <c r="D38" s="68">
        <f>C38*8</f>
        <v>69487.2</v>
      </c>
      <c r="E38" s="76"/>
    </row>
    <row r="39" ht="36.7" spans="1:5">
      <c r="A39" s="79"/>
      <c r="B39" s="74" t="s">
        <v>27</v>
      </c>
      <c r="C39" s="68">
        <v>3030.7</v>
      </c>
      <c r="D39" s="68">
        <f>C39*7</f>
        <v>21214.9</v>
      </c>
      <c r="E39" s="76"/>
    </row>
    <row r="40" ht="18.35" spans="1:5">
      <c r="A40" s="79"/>
      <c r="B40" s="74" t="s">
        <v>33</v>
      </c>
      <c r="C40" s="68">
        <v>8685.9</v>
      </c>
      <c r="D40" s="68">
        <f>C40*10</f>
        <v>86859</v>
      </c>
      <c r="E40" s="76"/>
    </row>
    <row r="41" ht="36.7" spans="1:5">
      <c r="A41" s="79"/>
      <c r="B41" s="74" t="s">
        <v>28</v>
      </c>
      <c r="C41" s="68">
        <v>88</v>
      </c>
      <c r="D41" s="68">
        <f>C41*9</f>
        <v>792</v>
      </c>
      <c r="E41" s="76"/>
    </row>
    <row r="42" ht="18.35" spans="1:5">
      <c r="A42" s="79"/>
      <c r="B42" s="74" t="s">
        <v>15</v>
      </c>
      <c r="C42" s="68">
        <v>968.37</v>
      </c>
      <c r="D42" s="68">
        <f>C42*23</f>
        <v>22272.51</v>
      </c>
      <c r="E42" s="76"/>
    </row>
    <row r="43" ht="36.7" spans="1:5">
      <c r="A43" s="79"/>
      <c r="B43" s="74" t="s">
        <v>19</v>
      </c>
      <c r="C43" s="68">
        <v>1180</v>
      </c>
      <c r="D43" s="68">
        <f>C43*20</f>
        <v>23600</v>
      </c>
      <c r="E43" s="76"/>
    </row>
    <row r="44" ht="36.7" spans="1:5">
      <c r="A44" s="79"/>
      <c r="B44" s="80" t="s">
        <v>7</v>
      </c>
      <c r="C44" s="68">
        <v>8947.3</v>
      </c>
      <c r="D44" s="68">
        <f>C44*23</f>
        <v>205787.9</v>
      </c>
      <c r="E44" s="76"/>
    </row>
    <row r="45" ht="36.7" spans="1:5">
      <c r="A45" s="81"/>
      <c r="B45" s="74" t="s">
        <v>12</v>
      </c>
      <c r="C45" s="68">
        <v>573.69</v>
      </c>
      <c r="D45" s="68">
        <f>C45*20</f>
        <v>11473.8</v>
      </c>
      <c r="E45" s="71"/>
    </row>
    <row r="46" ht="36.7" spans="1:5">
      <c r="A46" s="65" t="s">
        <v>34</v>
      </c>
      <c r="B46" s="80" t="s">
        <v>7</v>
      </c>
      <c r="C46" s="68">
        <v>4857.54</v>
      </c>
      <c r="D46" s="68">
        <f>C46*23</f>
        <v>111723.42</v>
      </c>
      <c r="E46" s="68">
        <f>D46</f>
        <v>111723.42</v>
      </c>
    </row>
    <row r="47" ht="18.35" spans="1:5">
      <c r="A47" s="73" t="s">
        <v>35</v>
      </c>
      <c r="B47" s="80" t="s">
        <v>36</v>
      </c>
      <c r="C47" s="68">
        <v>17798.45</v>
      </c>
      <c r="D47" s="68">
        <f>C47*8</f>
        <v>142387.6</v>
      </c>
      <c r="E47" s="69">
        <f>SUM(D47:D48)</f>
        <v>320372.1</v>
      </c>
    </row>
    <row r="48" ht="18.35" spans="1:5">
      <c r="A48" s="77"/>
      <c r="B48" s="80" t="s">
        <v>37</v>
      </c>
      <c r="C48" s="68">
        <v>17798.45</v>
      </c>
      <c r="D48" s="68">
        <f>C48*10</f>
        <v>177984.5</v>
      </c>
      <c r="E48" s="71"/>
    </row>
    <row r="49" ht="36.7" spans="1:5">
      <c r="A49" s="65" t="s">
        <v>38</v>
      </c>
      <c r="B49" s="74" t="s">
        <v>19</v>
      </c>
      <c r="C49" s="68">
        <v>2903.63</v>
      </c>
      <c r="D49" s="68">
        <f>C49*20</f>
        <v>58072.6</v>
      </c>
      <c r="E49" s="69">
        <f>SUM(D49:D50)</f>
        <v>104367.23</v>
      </c>
    </row>
    <row r="50" ht="36.7" spans="1:5">
      <c r="A50" s="65"/>
      <c r="B50" s="74" t="s">
        <v>7</v>
      </c>
      <c r="C50" s="68">
        <v>2012.81</v>
      </c>
      <c r="D50" s="68">
        <f>C50*23</f>
        <v>46294.63</v>
      </c>
      <c r="E50" s="71"/>
    </row>
    <row r="51" ht="18.35" spans="1:5">
      <c r="A51" s="78" t="s">
        <v>39</v>
      </c>
      <c r="B51" s="74" t="s">
        <v>31</v>
      </c>
      <c r="C51" s="68">
        <v>4044.15</v>
      </c>
      <c r="D51" s="68">
        <f>C51*12</f>
        <v>48529.8</v>
      </c>
      <c r="E51" s="69">
        <f>SUM(D51:D61)</f>
        <v>261761.26</v>
      </c>
    </row>
    <row r="52" ht="36.7" spans="1:5">
      <c r="A52" s="79"/>
      <c r="B52" s="74" t="s">
        <v>26</v>
      </c>
      <c r="C52" s="68">
        <v>783.1</v>
      </c>
      <c r="D52" s="68">
        <f>C52*11</f>
        <v>8614.1</v>
      </c>
      <c r="E52" s="76"/>
    </row>
    <row r="53" ht="18.35" spans="1:5">
      <c r="A53" s="79"/>
      <c r="B53" s="74" t="s">
        <v>32</v>
      </c>
      <c r="C53" s="68">
        <v>1597.08</v>
      </c>
      <c r="D53" s="68">
        <f>C53*8</f>
        <v>12776.64</v>
      </c>
      <c r="E53" s="76"/>
    </row>
    <row r="54" ht="36.7" spans="1:5">
      <c r="A54" s="79"/>
      <c r="B54" s="74" t="s">
        <v>27</v>
      </c>
      <c r="C54" s="68">
        <v>822.67</v>
      </c>
      <c r="D54" s="68">
        <f>C54*7</f>
        <v>5758.69</v>
      </c>
      <c r="E54" s="76"/>
    </row>
    <row r="55" ht="18.35" spans="1:5">
      <c r="A55" s="79"/>
      <c r="B55" s="74" t="s">
        <v>33</v>
      </c>
      <c r="C55" s="68">
        <v>4044.15</v>
      </c>
      <c r="D55" s="68">
        <f>C55*10</f>
        <v>40441.5</v>
      </c>
      <c r="E55" s="76"/>
    </row>
    <row r="56" ht="36.7" spans="1:5">
      <c r="A56" s="79"/>
      <c r="B56" s="74" t="s">
        <v>28</v>
      </c>
      <c r="C56" s="68">
        <v>783.1</v>
      </c>
      <c r="D56" s="68">
        <f>C56*9</f>
        <v>7047.9</v>
      </c>
      <c r="E56" s="76"/>
    </row>
    <row r="57" ht="18.35" spans="1:5">
      <c r="A57" s="79"/>
      <c r="B57" s="74" t="s">
        <v>15</v>
      </c>
      <c r="C57" s="68">
        <v>1696.05</v>
      </c>
      <c r="D57" s="68">
        <f t="shared" ref="D57:D60" si="10">C57*23</f>
        <v>39009.15</v>
      </c>
      <c r="E57" s="76"/>
    </row>
    <row r="58" ht="36.7" spans="1:5">
      <c r="A58" s="79"/>
      <c r="B58" s="80" t="s">
        <v>7</v>
      </c>
      <c r="C58" s="68">
        <v>3740.82</v>
      </c>
      <c r="D58" s="68">
        <f t="shared" si="10"/>
        <v>86038.86</v>
      </c>
      <c r="E58" s="76"/>
    </row>
    <row r="59" ht="36.7" spans="1:5">
      <c r="A59" s="79"/>
      <c r="B59" s="74" t="s">
        <v>12</v>
      </c>
      <c r="C59" s="68">
        <v>352.62</v>
      </c>
      <c r="D59" s="68">
        <f>C59*20</f>
        <v>7052.4</v>
      </c>
      <c r="E59" s="76"/>
    </row>
    <row r="60" ht="36.7" spans="1:5">
      <c r="A60" s="79"/>
      <c r="B60" s="70" t="s">
        <v>8</v>
      </c>
      <c r="C60" s="68">
        <v>146.54</v>
      </c>
      <c r="D60" s="68">
        <f t="shared" si="10"/>
        <v>3370.42</v>
      </c>
      <c r="E60" s="76"/>
    </row>
    <row r="61" ht="18.35" spans="1:5">
      <c r="A61" s="79"/>
      <c r="B61" s="74" t="s">
        <v>40</v>
      </c>
      <c r="C61" s="68">
        <v>208.12</v>
      </c>
      <c r="D61" s="68">
        <f>C61*15</f>
        <v>3121.8</v>
      </c>
      <c r="E61" s="76"/>
    </row>
    <row r="62" ht="18.35" spans="1:5">
      <c r="A62" s="78" t="s">
        <v>41</v>
      </c>
      <c r="B62" s="74" t="s">
        <v>15</v>
      </c>
      <c r="C62" s="68">
        <v>1673.36</v>
      </c>
      <c r="D62" s="68">
        <f t="shared" ref="D62:D64" si="11">C62*23</f>
        <v>38487.28</v>
      </c>
      <c r="E62" s="69">
        <f>SUM(D62:D64)</f>
        <v>166010.09</v>
      </c>
    </row>
    <row r="63" ht="36.7" spans="1:5">
      <c r="A63" s="79"/>
      <c r="B63" s="74" t="s">
        <v>7</v>
      </c>
      <c r="C63" s="68">
        <v>2754.35</v>
      </c>
      <c r="D63" s="68">
        <f t="shared" si="11"/>
        <v>63350.05</v>
      </c>
      <c r="E63" s="76"/>
    </row>
    <row r="64" ht="36.7" spans="1:5">
      <c r="A64" s="81"/>
      <c r="B64" s="70" t="s">
        <v>8</v>
      </c>
      <c r="C64" s="68">
        <v>2790.12</v>
      </c>
      <c r="D64" s="68">
        <f t="shared" si="11"/>
        <v>64172.76</v>
      </c>
      <c r="E64" s="71"/>
    </row>
    <row r="65" ht="18.35" spans="1:5">
      <c r="A65" s="82" t="s">
        <v>42</v>
      </c>
      <c r="B65" s="70"/>
      <c r="C65" s="68"/>
      <c r="D65" s="68"/>
      <c r="E65" s="68">
        <v>4662737.35</v>
      </c>
    </row>
  </sheetData>
  <mergeCells count="25">
    <mergeCell ref="A1:E1"/>
    <mergeCell ref="A3:A4"/>
    <mergeCell ref="A6:A8"/>
    <mergeCell ref="A9:A10"/>
    <mergeCell ref="A11:A14"/>
    <mergeCell ref="A16:A20"/>
    <mergeCell ref="A25:A26"/>
    <mergeCell ref="A27:A35"/>
    <mergeCell ref="A36:A45"/>
    <mergeCell ref="A47:A48"/>
    <mergeCell ref="A49:A50"/>
    <mergeCell ref="A51:A61"/>
    <mergeCell ref="A62:A64"/>
    <mergeCell ref="E3:E4"/>
    <mergeCell ref="E6:E8"/>
    <mergeCell ref="E9:E10"/>
    <mergeCell ref="E11:E14"/>
    <mergeCell ref="E16:E20"/>
    <mergeCell ref="E25:E26"/>
    <mergeCell ref="E27:E35"/>
    <mergeCell ref="E36:E45"/>
    <mergeCell ref="E47:E48"/>
    <mergeCell ref="E49:E50"/>
    <mergeCell ref="E51:E61"/>
    <mergeCell ref="E62:E6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I84"/>
  <sheetViews>
    <sheetView tabSelected="1" topLeftCell="A66" workbookViewId="0">
      <selection activeCell="G6" sqref="G6"/>
    </sheetView>
  </sheetViews>
  <sheetFormatPr defaultColWidth="8.99082568807339" defaultRowHeight="12.9"/>
  <cols>
    <col min="1" max="1" width="28.7889908256881" style="23" customWidth="1"/>
    <col min="2" max="2" width="31.4128440366972" style="24" customWidth="1"/>
    <col min="3" max="3" width="15.8165137614679" style="23" customWidth="1"/>
    <col min="4" max="4" width="17.2018348623853" style="23" customWidth="1"/>
    <col min="5" max="5" width="24.9174311926606" style="25" customWidth="1"/>
    <col min="6" max="217" width="8.99082568807339" style="26"/>
  </cols>
  <sheetData>
    <row r="1" ht="24.45" spans="1:5">
      <c r="A1" s="27" t="s">
        <v>0</v>
      </c>
      <c r="B1" s="28"/>
      <c r="C1" s="27"/>
      <c r="D1" s="29"/>
      <c r="E1" s="29"/>
    </row>
    <row r="2" s="1" customFormat="1" ht="48.9" spans="1:217">
      <c r="A2" s="30" t="s">
        <v>1</v>
      </c>
      <c r="B2" s="30" t="s">
        <v>2</v>
      </c>
      <c r="C2" s="30" t="s">
        <v>3</v>
      </c>
      <c r="D2" s="31" t="s">
        <v>4</v>
      </c>
      <c r="E2" s="31" t="s">
        <v>43</v>
      </c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32"/>
      <c r="ER2" s="32"/>
      <c r="ES2" s="32"/>
      <c r="ET2" s="32"/>
      <c r="EU2" s="32"/>
      <c r="EV2" s="32"/>
      <c r="EW2" s="32"/>
      <c r="EX2" s="32"/>
      <c r="EY2" s="32"/>
      <c r="EZ2" s="32"/>
      <c r="FA2" s="32"/>
      <c r="FB2" s="32"/>
      <c r="FC2" s="32"/>
      <c r="FD2" s="32"/>
      <c r="FE2" s="32"/>
      <c r="FF2" s="32"/>
      <c r="FG2" s="32"/>
      <c r="FH2" s="32"/>
      <c r="FI2" s="32"/>
      <c r="FJ2" s="32"/>
      <c r="FK2" s="32"/>
      <c r="FL2" s="32"/>
      <c r="FM2" s="32"/>
      <c r="FN2" s="32"/>
      <c r="FO2" s="32"/>
      <c r="FP2" s="32"/>
      <c r="FQ2" s="32"/>
      <c r="FR2" s="32"/>
      <c r="FS2" s="32"/>
      <c r="FT2" s="32"/>
      <c r="FU2" s="32"/>
      <c r="FV2" s="32"/>
      <c r="FW2" s="32"/>
      <c r="FX2" s="32"/>
      <c r="FY2" s="32"/>
      <c r="FZ2" s="32"/>
      <c r="GA2" s="32"/>
      <c r="GB2" s="32"/>
      <c r="GC2" s="32"/>
      <c r="GD2" s="32"/>
      <c r="GE2" s="32"/>
      <c r="GF2" s="32"/>
      <c r="GG2" s="32"/>
      <c r="GH2" s="32"/>
      <c r="GI2" s="32"/>
      <c r="GJ2" s="32"/>
      <c r="GK2" s="32"/>
      <c r="GL2" s="32"/>
      <c r="GM2" s="32"/>
      <c r="GN2" s="32"/>
      <c r="GO2" s="32"/>
      <c r="GP2" s="32"/>
      <c r="GQ2" s="32"/>
      <c r="GR2" s="32"/>
      <c r="GS2" s="32"/>
      <c r="GT2" s="32"/>
      <c r="GU2" s="32"/>
      <c r="GV2" s="32"/>
      <c r="GW2" s="32"/>
      <c r="GX2" s="32"/>
      <c r="GY2" s="32"/>
      <c r="GZ2" s="32"/>
      <c r="HA2" s="32"/>
      <c r="HB2" s="32"/>
      <c r="HC2" s="32"/>
      <c r="HD2" s="32"/>
      <c r="HE2" s="32"/>
      <c r="HF2" s="32"/>
      <c r="HG2" s="32"/>
      <c r="HH2" s="32"/>
      <c r="HI2" s="32"/>
    </row>
    <row r="3" s="2" customFormat="1" ht="20.4" spans="1:217">
      <c r="A3" s="33" t="s">
        <v>6</v>
      </c>
      <c r="B3" s="34" t="s">
        <v>44</v>
      </c>
      <c r="C3" s="35">
        <v>2157.62</v>
      </c>
      <c r="D3" s="35">
        <f>C3*8</f>
        <v>17260.96</v>
      </c>
      <c r="E3" s="36">
        <f>D3+D4+D5+D6+D7+D8</f>
        <v>81613.77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</row>
    <row r="4" s="2" customFormat="1" ht="20.4" spans="1:217">
      <c r="A4" s="38"/>
      <c r="B4" s="34" t="s">
        <v>45</v>
      </c>
      <c r="C4" s="35">
        <v>519.74</v>
      </c>
      <c r="D4" s="35">
        <f>C4*7</f>
        <v>3638.18</v>
      </c>
      <c r="E4" s="36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  <c r="GU4" s="37"/>
      <c r="GV4" s="37"/>
      <c r="GW4" s="37"/>
      <c r="GX4" s="37"/>
      <c r="GY4" s="37"/>
      <c r="GZ4" s="37"/>
      <c r="HA4" s="37"/>
      <c r="HB4" s="37"/>
      <c r="HC4" s="37"/>
      <c r="HD4" s="37"/>
      <c r="HE4" s="37"/>
      <c r="HF4" s="37"/>
      <c r="HG4" s="37"/>
      <c r="HH4" s="37"/>
      <c r="HI4" s="37"/>
    </row>
    <row r="5" s="2" customFormat="1" ht="20.4" spans="1:217">
      <c r="A5" s="38"/>
      <c r="B5" s="34" t="s">
        <v>46</v>
      </c>
      <c r="C5" s="35">
        <v>253.92</v>
      </c>
      <c r="D5" s="35">
        <f>C5*8</f>
        <v>2031.36</v>
      </c>
      <c r="E5" s="36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  <c r="FL5" s="37"/>
      <c r="FM5" s="37"/>
      <c r="FN5" s="37"/>
      <c r="FO5" s="37"/>
      <c r="FP5" s="37"/>
      <c r="FQ5" s="37"/>
      <c r="FR5" s="37"/>
      <c r="FS5" s="37"/>
      <c r="FT5" s="37"/>
      <c r="FU5" s="37"/>
      <c r="FV5" s="37"/>
      <c r="FW5" s="37"/>
      <c r="FX5" s="37"/>
      <c r="FY5" s="37"/>
      <c r="FZ5" s="37"/>
      <c r="GA5" s="37"/>
      <c r="GB5" s="37"/>
      <c r="GC5" s="37"/>
      <c r="GD5" s="37"/>
      <c r="GE5" s="37"/>
      <c r="GF5" s="37"/>
      <c r="GG5" s="37"/>
      <c r="GH5" s="37"/>
      <c r="GI5" s="37"/>
      <c r="GJ5" s="37"/>
      <c r="GK5" s="37"/>
      <c r="GL5" s="37"/>
      <c r="GM5" s="37"/>
      <c r="GN5" s="37"/>
      <c r="GO5" s="37"/>
      <c r="GP5" s="37"/>
      <c r="GQ5" s="37"/>
      <c r="GR5" s="37"/>
      <c r="GS5" s="37"/>
      <c r="GT5" s="37"/>
      <c r="GU5" s="37"/>
      <c r="GV5" s="37"/>
      <c r="GW5" s="37"/>
      <c r="GX5" s="37"/>
      <c r="GY5" s="37"/>
      <c r="GZ5" s="37"/>
      <c r="HA5" s="37"/>
      <c r="HB5" s="37"/>
      <c r="HC5" s="37"/>
      <c r="HD5" s="37"/>
      <c r="HE5" s="37"/>
      <c r="HF5" s="37"/>
      <c r="HG5" s="37"/>
      <c r="HH5" s="37"/>
      <c r="HI5" s="37"/>
    </row>
    <row r="6" s="2" customFormat="1" ht="20.4" spans="1:217">
      <c r="A6" s="38"/>
      <c r="B6" s="34" t="s">
        <v>47</v>
      </c>
      <c r="C6" s="35">
        <v>544.87</v>
      </c>
      <c r="D6" s="35">
        <f>C6*7</f>
        <v>3814.09</v>
      </c>
      <c r="E6" s="36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  <c r="FQ6" s="37"/>
      <c r="FR6" s="37"/>
      <c r="FS6" s="37"/>
      <c r="FT6" s="37"/>
      <c r="FU6" s="37"/>
      <c r="FV6" s="37"/>
      <c r="FW6" s="37"/>
      <c r="FX6" s="37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37"/>
      <c r="GO6" s="37"/>
      <c r="GP6" s="37"/>
      <c r="GQ6" s="37"/>
      <c r="GR6" s="37"/>
      <c r="GS6" s="37"/>
      <c r="GT6" s="37"/>
      <c r="GU6" s="37"/>
      <c r="GV6" s="37"/>
      <c r="GW6" s="37"/>
      <c r="GX6" s="37"/>
      <c r="GY6" s="37"/>
      <c r="GZ6" s="37"/>
      <c r="HA6" s="37"/>
      <c r="HB6" s="37"/>
      <c r="HC6" s="37"/>
      <c r="HD6" s="37"/>
      <c r="HE6" s="37"/>
      <c r="HF6" s="37"/>
      <c r="HG6" s="37"/>
      <c r="HH6" s="37"/>
      <c r="HI6" s="37"/>
    </row>
    <row r="7" s="2" customFormat="1" ht="20.4" spans="1:217">
      <c r="A7" s="38"/>
      <c r="B7" s="34" t="s">
        <v>7</v>
      </c>
      <c r="C7" s="35">
        <v>2227.66</v>
      </c>
      <c r="D7" s="35">
        <f t="shared" ref="D7:D12" si="0">C7*18</f>
        <v>40097.88</v>
      </c>
      <c r="E7" s="36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37"/>
      <c r="FE7" s="37"/>
      <c r="FF7" s="37"/>
      <c r="FG7" s="37"/>
      <c r="FH7" s="37"/>
      <c r="FI7" s="37"/>
      <c r="FJ7" s="37"/>
      <c r="FK7" s="37"/>
      <c r="FL7" s="37"/>
      <c r="FM7" s="37"/>
      <c r="FN7" s="37"/>
      <c r="FO7" s="37"/>
      <c r="FP7" s="37"/>
      <c r="FQ7" s="37"/>
      <c r="FR7" s="37"/>
      <c r="FS7" s="37"/>
      <c r="FT7" s="37"/>
      <c r="FU7" s="37"/>
      <c r="FV7" s="37"/>
      <c r="FW7" s="37"/>
      <c r="FX7" s="37"/>
      <c r="FY7" s="37"/>
      <c r="FZ7" s="37"/>
      <c r="GA7" s="37"/>
      <c r="GB7" s="37"/>
      <c r="GC7" s="37"/>
      <c r="GD7" s="37"/>
      <c r="GE7" s="37"/>
      <c r="GF7" s="37"/>
      <c r="GG7" s="37"/>
      <c r="GH7" s="37"/>
      <c r="GI7" s="37"/>
      <c r="GJ7" s="37"/>
      <c r="GK7" s="37"/>
      <c r="GL7" s="37"/>
      <c r="GM7" s="37"/>
      <c r="GN7" s="37"/>
      <c r="GO7" s="37"/>
      <c r="GP7" s="37"/>
      <c r="GQ7" s="37"/>
      <c r="GR7" s="37"/>
      <c r="GS7" s="37"/>
      <c r="GT7" s="37"/>
      <c r="GU7" s="37"/>
      <c r="GV7" s="37"/>
      <c r="GW7" s="37"/>
      <c r="GX7" s="37"/>
      <c r="GY7" s="37"/>
      <c r="GZ7" s="37"/>
      <c r="HA7" s="37"/>
      <c r="HB7" s="37"/>
      <c r="HC7" s="37"/>
      <c r="HD7" s="37"/>
      <c r="HE7" s="37"/>
      <c r="HF7" s="37"/>
      <c r="HG7" s="37"/>
      <c r="HH7" s="37"/>
      <c r="HI7" s="37"/>
    </row>
    <row r="8" s="2" customFormat="1" ht="20.4" spans="1:217">
      <c r="A8" s="39"/>
      <c r="B8" s="34" t="s">
        <v>37</v>
      </c>
      <c r="C8" s="35">
        <v>1477.13</v>
      </c>
      <c r="D8" s="35">
        <f>C8*10</f>
        <v>14771.3</v>
      </c>
      <c r="E8" s="36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37"/>
      <c r="FP8" s="37"/>
      <c r="FQ8" s="37"/>
      <c r="FR8" s="37"/>
      <c r="FS8" s="37"/>
      <c r="FT8" s="37"/>
      <c r="FU8" s="37"/>
      <c r="FV8" s="37"/>
      <c r="FW8" s="37"/>
      <c r="FX8" s="37"/>
      <c r="FY8" s="37"/>
      <c r="FZ8" s="37"/>
      <c r="GA8" s="37"/>
      <c r="GB8" s="37"/>
      <c r="GC8" s="37"/>
      <c r="GD8" s="37"/>
      <c r="GE8" s="37"/>
      <c r="GF8" s="37"/>
      <c r="GG8" s="37"/>
      <c r="GH8" s="37"/>
      <c r="GI8" s="37"/>
      <c r="GJ8" s="37"/>
      <c r="GK8" s="37"/>
      <c r="GL8" s="37"/>
      <c r="GM8" s="37"/>
      <c r="GN8" s="37"/>
      <c r="GO8" s="37"/>
      <c r="GP8" s="37"/>
      <c r="GQ8" s="37"/>
      <c r="GR8" s="37"/>
      <c r="GS8" s="37"/>
      <c r="GT8" s="37"/>
      <c r="GU8" s="37"/>
      <c r="GV8" s="37"/>
      <c r="GW8" s="37"/>
      <c r="GX8" s="37"/>
      <c r="GY8" s="37"/>
      <c r="GZ8" s="37"/>
      <c r="HA8" s="37"/>
      <c r="HB8" s="37"/>
      <c r="HC8" s="37"/>
      <c r="HD8" s="37"/>
      <c r="HE8" s="37"/>
      <c r="HF8" s="37"/>
      <c r="HG8" s="37"/>
      <c r="HH8" s="37"/>
      <c r="HI8" s="37"/>
    </row>
    <row r="9" s="3" customFormat="1" ht="20.4" spans="1:217">
      <c r="A9" s="33" t="s">
        <v>9</v>
      </c>
      <c r="B9" s="34" t="s">
        <v>33</v>
      </c>
      <c r="C9" s="35">
        <v>377.47</v>
      </c>
      <c r="D9" s="35">
        <f>C9*10</f>
        <v>3774.7</v>
      </c>
      <c r="E9" s="40">
        <f>D9+D10+D11+D12</f>
        <v>55313.76</v>
      </c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  <c r="GZ9" s="37"/>
      <c r="HA9" s="37"/>
      <c r="HB9" s="37"/>
      <c r="HC9" s="37"/>
      <c r="HD9" s="37"/>
      <c r="HE9" s="37"/>
      <c r="HF9" s="37"/>
      <c r="HG9" s="37"/>
      <c r="HH9" s="37"/>
      <c r="HI9" s="37"/>
    </row>
    <row r="10" s="3" customFormat="1" ht="20.4" spans="1:217">
      <c r="A10" s="38"/>
      <c r="B10" s="34" t="s">
        <v>46</v>
      </c>
      <c r="C10" s="35">
        <v>282.49</v>
      </c>
      <c r="D10" s="35">
        <f>C10*8</f>
        <v>2259.92</v>
      </c>
      <c r="E10" s="40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/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/>
      <c r="GN10" s="37"/>
      <c r="GO10" s="37"/>
      <c r="GP10" s="37"/>
      <c r="GQ10" s="37"/>
      <c r="GR10" s="37"/>
      <c r="GS10" s="37"/>
      <c r="GT10" s="37"/>
      <c r="GU10" s="37"/>
      <c r="GV10" s="37"/>
      <c r="GW10" s="37"/>
      <c r="GX10" s="37"/>
      <c r="GY10" s="37"/>
      <c r="GZ10" s="37"/>
      <c r="HA10" s="37"/>
      <c r="HB10" s="37"/>
      <c r="HC10" s="37"/>
      <c r="HD10" s="37"/>
      <c r="HE10" s="37"/>
      <c r="HF10" s="37"/>
      <c r="HG10" s="37"/>
      <c r="HH10" s="37"/>
      <c r="HI10" s="37"/>
    </row>
    <row r="11" s="3" customFormat="1" ht="20.4" spans="1:217">
      <c r="A11" s="38"/>
      <c r="B11" s="34" t="s">
        <v>7</v>
      </c>
      <c r="C11" s="35">
        <v>2270.73</v>
      </c>
      <c r="D11" s="35">
        <f t="shared" si="0"/>
        <v>40873.14</v>
      </c>
      <c r="E11" s="40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37"/>
      <c r="FE11" s="37"/>
      <c r="FF11" s="37"/>
      <c r="FG11" s="37"/>
      <c r="FH11" s="37"/>
      <c r="FI11" s="37"/>
      <c r="FJ11" s="37"/>
      <c r="FK11" s="37"/>
      <c r="FL11" s="37"/>
      <c r="FM11" s="37"/>
      <c r="FN11" s="37"/>
      <c r="FO11" s="37"/>
      <c r="FP11" s="37"/>
      <c r="FQ11" s="37"/>
      <c r="FR11" s="37"/>
      <c r="FS11" s="37"/>
      <c r="FT11" s="37"/>
      <c r="FU11" s="37"/>
      <c r="FV11" s="37"/>
      <c r="FW11" s="37"/>
      <c r="FX11" s="37"/>
      <c r="FY11" s="37"/>
      <c r="FZ11" s="37"/>
      <c r="GA11" s="37"/>
      <c r="GB11" s="37"/>
      <c r="GC11" s="37"/>
      <c r="GD11" s="37"/>
      <c r="GE11" s="37"/>
      <c r="GF11" s="37"/>
      <c r="GG11" s="37"/>
      <c r="GH11" s="37"/>
      <c r="GI11" s="37"/>
      <c r="GJ11" s="37"/>
      <c r="GK11" s="37"/>
      <c r="GL11" s="37"/>
      <c r="GM11" s="37"/>
      <c r="GN11" s="37"/>
      <c r="GO11" s="37"/>
      <c r="GP11" s="37"/>
      <c r="GQ11" s="37"/>
      <c r="GR11" s="37"/>
      <c r="GS11" s="37"/>
      <c r="GT11" s="37"/>
      <c r="GU11" s="37"/>
      <c r="GV11" s="37"/>
      <c r="GW11" s="37"/>
      <c r="GX11" s="37"/>
      <c r="GY11" s="37"/>
      <c r="GZ11" s="37"/>
      <c r="HA11" s="37"/>
      <c r="HB11" s="37"/>
      <c r="HC11" s="37"/>
      <c r="HD11" s="37"/>
      <c r="HE11" s="37"/>
      <c r="HF11" s="37"/>
      <c r="HG11" s="37"/>
      <c r="HH11" s="37"/>
      <c r="HI11" s="37"/>
    </row>
    <row r="12" s="3" customFormat="1" ht="20.4" spans="1:217">
      <c r="A12" s="39"/>
      <c r="B12" s="34" t="s">
        <v>8</v>
      </c>
      <c r="C12" s="35">
        <v>467</v>
      </c>
      <c r="D12" s="35">
        <f t="shared" si="0"/>
        <v>8406</v>
      </c>
      <c r="E12" s="40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  <c r="FF12" s="37"/>
      <c r="FG12" s="37"/>
      <c r="FH12" s="37"/>
      <c r="FI12" s="37"/>
      <c r="FJ12" s="37"/>
      <c r="FK12" s="37"/>
      <c r="FL12" s="37"/>
      <c r="FM12" s="37"/>
      <c r="FN12" s="37"/>
      <c r="FO12" s="37"/>
      <c r="FP12" s="37"/>
      <c r="FQ12" s="37"/>
      <c r="FR12" s="37"/>
      <c r="FS12" s="37"/>
      <c r="FT12" s="37"/>
      <c r="FU12" s="37"/>
      <c r="FV12" s="37"/>
      <c r="FW12" s="37"/>
      <c r="FX12" s="37"/>
      <c r="FY12" s="37"/>
      <c r="FZ12" s="37"/>
      <c r="GA12" s="37"/>
      <c r="GB12" s="37"/>
      <c r="GC12" s="37"/>
      <c r="GD12" s="37"/>
      <c r="GE12" s="37"/>
      <c r="GF12" s="37"/>
      <c r="GG12" s="37"/>
      <c r="GH12" s="37"/>
      <c r="GI12" s="37"/>
      <c r="GJ12" s="37"/>
      <c r="GK12" s="37"/>
      <c r="GL12" s="37"/>
      <c r="GM12" s="37"/>
      <c r="GN12" s="37"/>
      <c r="GO12" s="37"/>
      <c r="GP12" s="37"/>
      <c r="GQ12" s="37"/>
      <c r="GR12" s="37"/>
      <c r="GS12" s="37"/>
      <c r="GT12" s="37"/>
      <c r="GU12" s="37"/>
      <c r="GV12" s="37"/>
      <c r="GW12" s="37"/>
      <c r="GX12" s="37"/>
      <c r="GY12" s="37"/>
      <c r="GZ12" s="37"/>
      <c r="HA12" s="37"/>
      <c r="HB12" s="37"/>
      <c r="HC12" s="37"/>
      <c r="HD12" s="37"/>
      <c r="HE12" s="37"/>
      <c r="HF12" s="37"/>
      <c r="HG12" s="37"/>
      <c r="HH12" s="37"/>
      <c r="HI12" s="37"/>
    </row>
    <row r="13" s="4" customFormat="1" ht="20.4" spans="1:217">
      <c r="A13" s="33" t="s">
        <v>10</v>
      </c>
      <c r="B13" s="34" t="s">
        <v>28</v>
      </c>
      <c r="C13" s="35">
        <v>1346.7</v>
      </c>
      <c r="D13" s="35">
        <f>C13*9</f>
        <v>12120.3</v>
      </c>
      <c r="E13" s="41">
        <f>D13+D14+D15</f>
        <v>44482.36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</row>
    <row r="14" s="4" customFormat="1" ht="20.4" spans="1:217">
      <c r="A14" s="38"/>
      <c r="B14" s="34" t="s">
        <v>7</v>
      </c>
      <c r="C14" s="35">
        <v>1083.93</v>
      </c>
      <c r="D14" s="35">
        <f>C14*18</f>
        <v>19510.74</v>
      </c>
      <c r="E14" s="41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</row>
    <row r="15" s="4" customFormat="1" ht="20.4" spans="1:217">
      <c r="A15" s="39"/>
      <c r="B15" s="34" t="s">
        <v>12</v>
      </c>
      <c r="C15" s="35">
        <v>755.96</v>
      </c>
      <c r="D15" s="35">
        <f>C15*17</f>
        <v>12851.32</v>
      </c>
      <c r="E15" s="41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</row>
    <row r="16" s="5" customFormat="1" ht="40.75" spans="1:217">
      <c r="A16" s="42" t="s">
        <v>48</v>
      </c>
      <c r="B16" s="34" t="s">
        <v>7</v>
      </c>
      <c r="C16" s="35">
        <v>1114</v>
      </c>
      <c r="D16" s="35">
        <f>C16*18</f>
        <v>20052</v>
      </c>
      <c r="E16" s="43">
        <f>D16</f>
        <v>20052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</row>
    <row r="17" s="6" customFormat="1" ht="20.4" spans="1:217">
      <c r="A17" s="33" t="s">
        <v>14</v>
      </c>
      <c r="B17" s="34" t="s">
        <v>31</v>
      </c>
      <c r="C17" s="44">
        <v>672.9</v>
      </c>
      <c r="D17" s="35">
        <f>C17*10</f>
        <v>6729</v>
      </c>
      <c r="E17" s="45">
        <f>D17+D18+D19+D20+D21+D22+D23+D24</f>
        <v>215453.76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  <c r="HB17" s="26"/>
      <c r="HC17" s="26"/>
      <c r="HD17" s="26"/>
      <c r="HE17" s="26"/>
      <c r="HF17" s="26"/>
      <c r="HG17" s="26"/>
      <c r="HH17" s="26"/>
      <c r="HI17" s="26"/>
    </row>
    <row r="18" s="6" customFormat="1" ht="20.4" spans="1:217">
      <c r="A18" s="38"/>
      <c r="B18" s="34" t="s">
        <v>26</v>
      </c>
      <c r="C18" s="44">
        <v>2105.81</v>
      </c>
      <c r="D18" s="35">
        <f>C18*9</f>
        <v>18952.29</v>
      </c>
      <c r="E18" s="4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</row>
    <row r="19" s="6" customFormat="1" ht="20.4" spans="1:217">
      <c r="A19" s="38"/>
      <c r="B19" s="34" t="s">
        <v>32</v>
      </c>
      <c r="C19" s="44">
        <v>711.82</v>
      </c>
      <c r="D19" s="47">
        <f>C19*8</f>
        <v>5694.56</v>
      </c>
      <c r="E19" s="4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/>
      <c r="HI19" s="26"/>
    </row>
    <row r="20" s="6" customFormat="1" ht="20.4" spans="1:217">
      <c r="A20" s="38"/>
      <c r="B20" s="34" t="s">
        <v>27</v>
      </c>
      <c r="C20" s="44">
        <v>1977.34</v>
      </c>
      <c r="D20" s="35">
        <f>C20*7</f>
        <v>13841.38</v>
      </c>
      <c r="E20" s="4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</row>
    <row r="21" s="6" customFormat="1" ht="20.4" spans="1:217">
      <c r="A21" s="38"/>
      <c r="B21" s="34" t="s">
        <v>33</v>
      </c>
      <c r="C21" s="44">
        <v>4459.15</v>
      </c>
      <c r="D21" s="48">
        <f>C21*10</f>
        <v>44591.5</v>
      </c>
      <c r="E21" s="4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</row>
    <row r="22" s="6" customFormat="1" ht="20.4" spans="1:217">
      <c r="A22" s="38"/>
      <c r="B22" s="34" t="s">
        <v>28</v>
      </c>
      <c r="C22" s="48">
        <v>990.27</v>
      </c>
      <c r="D22" s="48">
        <f>C22*9</f>
        <v>8912.43</v>
      </c>
      <c r="E22" s="4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</row>
    <row r="23" s="6" customFormat="1" ht="20.4" spans="1:217">
      <c r="A23" s="38"/>
      <c r="B23" s="34" t="s">
        <v>16</v>
      </c>
      <c r="C23" s="48">
        <v>7647.52</v>
      </c>
      <c r="D23" s="35">
        <f>C23*14</f>
        <v>107065.28</v>
      </c>
      <c r="E23" s="4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</row>
    <row r="24" s="6" customFormat="1" ht="20.4" spans="1:217">
      <c r="A24" s="39"/>
      <c r="B24" s="34" t="s">
        <v>49</v>
      </c>
      <c r="C24" s="48">
        <v>805.61</v>
      </c>
      <c r="D24" s="48">
        <f>C24*12</f>
        <v>9667.32</v>
      </c>
      <c r="E24" s="49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</row>
    <row r="25" s="7" customFormat="1" ht="20.4" spans="1:217">
      <c r="A25" s="33" t="s">
        <v>17</v>
      </c>
      <c r="B25" s="34" t="s">
        <v>31</v>
      </c>
      <c r="C25" s="47">
        <v>5095.79</v>
      </c>
      <c r="D25" s="35">
        <f>C25*10</f>
        <v>50957.9</v>
      </c>
      <c r="E25" s="45">
        <f>D25+D26+D27</f>
        <v>109593.6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</row>
    <row r="26" s="7" customFormat="1" ht="20.4" spans="1:217">
      <c r="A26" s="38"/>
      <c r="B26" s="34" t="s">
        <v>32</v>
      </c>
      <c r="C26" s="47">
        <v>3626.48</v>
      </c>
      <c r="D26" s="47">
        <f>C26*8</f>
        <v>29011.84</v>
      </c>
      <c r="E26" s="4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</row>
    <row r="27" s="7" customFormat="1" ht="20.4" spans="1:217">
      <c r="A27" s="39"/>
      <c r="B27" s="34" t="s">
        <v>7</v>
      </c>
      <c r="C27" s="35">
        <v>1645.77</v>
      </c>
      <c r="D27" s="35">
        <f t="shared" ref="D27:D30" si="1">C27*18</f>
        <v>29623.86</v>
      </c>
      <c r="E27" s="49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</row>
    <row r="28" s="8" customFormat="1" ht="20.4" spans="1:217">
      <c r="A28" s="33" t="s">
        <v>18</v>
      </c>
      <c r="B28" s="34" t="s">
        <v>33</v>
      </c>
      <c r="C28" s="35">
        <v>9150.45</v>
      </c>
      <c r="D28" s="35">
        <f>C28*10</f>
        <v>91504.5</v>
      </c>
      <c r="E28" s="45">
        <f>D28+D29+D30</f>
        <v>299747.94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  <c r="HG28" s="26"/>
      <c r="HH28" s="26"/>
      <c r="HI28" s="26"/>
    </row>
    <row r="29" s="8" customFormat="1" ht="20.4" spans="1:217">
      <c r="A29" s="38"/>
      <c r="B29" s="34" t="s">
        <v>15</v>
      </c>
      <c r="C29" s="35">
        <v>969.96</v>
      </c>
      <c r="D29" s="35">
        <f t="shared" si="1"/>
        <v>17459.28</v>
      </c>
      <c r="E29" s="4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/>
      <c r="HF29" s="26"/>
      <c r="HG29" s="26"/>
      <c r="HH29" s="26"/>
      <c r="HI29" s="26"/>
    </row>
    <row r="30" s="8" customFormat="1" ht="20.4" spans="1:217">
      <c r="A30" s="39"/>
      <c r="B30" s="34" t="s">
        <v>7</v>
      </c>
      <c r="C30" s="35">
        <v>10599.12</v>
      </c>
      <c r="D30" s="35">
        <f t="shared" si="1"/>
        <v>190784.16</v>
      </c>
      <c r="E30" s="49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  <c r="HF30" s="26"/>
      <c r="HG30" s="26"/>
      <c r="HH30" s="26"/>
      <c r="HI30" s="26"/>
    </row>
    <row r="31" s="9" customFormat="1" ht="20.4" spans="1:217">
      <c r="A31" s="38" t="s">
        <v>50</v>
      </c>
      <c r="B31" s="34" t="s">
        <v>33</v>
      </c>
      <c r="C31" s="35">
        <v>385.33</v>
      </c>
      <c r="D31" s="35">
        <f>C31*10</f>
        <v>3853.3</v>
      </c>
      <c r="E31" s="45">
        <f>D31+D32+D33+D34+D35+D36+D37</f>
        <v>88394.77</v>
      </c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</row>
    <row r="32" s="9" customFormat="1" ht="20.4" spans="1:217">
      <c r="A32" s="38"/>
      <c r="B32" s="34" t="s">
        <v>28</v>
      </c>
      <c r="C32" s="35">
        <v>449.34</v>
      </c>
      <c r="D32" s="35">
        <f>C32*9</f>
        <v>4044.06</v>
      </c>
      <c r="E32" s="4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  <c r="HF32" s="26"/>
      <c r="HG32" s="26"/>
      <c r="HH32" s="26"/>
      <c r="HI32" s="26"/>
    </row>
    <row r="33" s="9" customFormat="1" ht="20.4" spans="1:217">
      <c r="A33" s="38"/>
      <c r="B33" s="34" t="s">
        <v>46</v>
      </c>
      <c r="C33" s="35">
        <v>758.73</v>
      </c>
      <c r="D33" s="35">
        <f>C33*8</f>
        <v>6069.84</v>
      </c>
      <c r="E33" s="4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  <c r="GQ33" s="26"/>
      <c r="GR33" s="26"/>
      <c r="GS33" s="26"/>
      <c r="GT33" s="26"/>
      <c r="GU33" s="26"/>
      <c r="GV33" s="26"/>
      <c r="GW33" s="26"/>
      <c r="GX33" s="26"/>
      <c r="GY33" s="26"/>
      <c r="GZ33" s="26"/>
      <c r="HA33" s="26"/>
      <c r="HB33" s="26"/>
      <c r="HC33" s="26"/>
      <c r="HD33" s="26"/>
      <c r="HE33" s="26"/>
      <c r="HF33" s="26"/>
      <c r="HG33" s="26"/>
      <c r="HH33" s="26"/>
      <c r="HI33" s="26"/>
    </row>
    <row r="34" s="9" customFormat="1" ht="20.4" spans="1:217">
      <c r="A34" s="38"/>
      <c r="B34" s="34" t="s">
        <v>47</v>
      </c>
      <c r="C34" s="35">
        <v>399.19</v>
      </c>
      <c r="D34" s="35">
        <f>C34*7</f>
        <v>2794.33</v>
      </c>
      <c r="E34" s="4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  <c r="GT34" s="26"/>
      <c r="GU34" s="26"/>
      <c r="GV34" s="26"/>
      <c r="GW34" s="26"/>
      <c r="GX34" s="26"/>
      <c r="GY34" s="26"/>
      <c r="GZ34" s="26"/>
      <c r="HA34" s="26"/>
      <c r="HB34" s="26"/>
      <c r="HC34" s="26"/>
      <c r="HD34" s="26"/>
      <c r="HE34" s="26"/>
      <c r="HF34" s="26"/>
      <c r="HG34" s="26"/>
      <c r="HH34" s="26"/>
      <c r="HI34" s="26"/>
    </row>
    <row r="35" s="9" customFormat="1" ht="20.4" spans="1:217">
      <c r="A35" s="38"/>
      <c r="B35" s="34" t="s">
        <v>7</v>
      </c>
      <c r="C35" s="35">
        <v>2369.45</v>
      </c>
      <c r="D35" s="35">
        <f t="shared" ref="D35:D38" si="2">C35*18</f>
        <v>42650.1</v>
      </c>
      <c r="E35" s="4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</row>
    <row r="36" s="9" customFormat="1" ht="20.4" spans="1:217">
      <c r="A36" s="38"/>
      <c r="B36" s="34" t="s">
        <v>8</v>
      </c>
      <c r="C36" s="35">
        <v>1486.69</v>
      </c>
      <c r="D36" s="35">
        <f t="shared" si="2"/>
        <v>26760.42</v>
      </c>
      <c r="E36" s="4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</row>
    <row r="37" s="9" customFormat="1" ht="20.4" spans="1:217">
      <c r="A37" s="39"/>
      <c r="B37" s="34" t="s">
        <v>51</v>
      </c>
      <c r="C37" s="50">
        <v>277.84</v>
      </c>
      <c r="D37" s="50">
        <f>C37*8</f>
        <v>2222.72</v>
      </c>
      <c r="E37" s="49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</row>
    <row r="38" s="10" customFormat="1" ht="40.75" spans="1:217">
      <c r="A38" s="42" t="s">
        <v>52</v>
      </c>
      <c r="B38" s="34" t="s">
        <v>7</v>
      </c>
      <c r="C38" s="35">
        <v>3343.82</v>
      </c>
      <c r="D38" s="35">
        <f t="shared" si="2"/>
        <v>60188.76</v>
      </c>
      <c r="E38" s="43">
        <f>D38</f>
        <v>60188.76</v>
      </c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</row>
    <row r="39" s="11" customFormat="1" ht="40.75" spans="1:217">
      <c r="A39" s="42" t="s">
        <v>22</v>
      </c>
      <c r="B39" s="34" t="s">
        <v>16</v>
      </c>
      <c r="C39" s="35">
        <v>1261.79</v>
      </c>
      <c r="D39" s="35">
        <f>C39*14</f>
        <v>17665.06</v>
      </c>
      <c r="E39" s="43">
        <f>D39</f>
        <v>17665.06</v>
      </c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  <c r="GC39" s="26"/>
      <c r="GD39" s="26"/>
      <c r="GE39" s="26"/>
      <c r="GF39" s="26"/>
      <c r="GG39" s="26"/>
      <c r="GH39" s="26"/>
      <c r="GI39" s="26"/>
      <c r="GJ39" s="26"/>
      <c r="GK39" s="26"/>
      <c r="GL39" s="26"/>
      <c r="GM39" s="26"/>
      <c r="GN39" s="26"/>
      <c r="GO39" s="26"/>
      <c r="GP39" s="26"/>
      <c r="GQ39" s="26"/>
      <c r="GR39" s="26"/>
      <c r="GS39" s="26"/>
      <c r="GT39" s="26"/>
      <c r="GU39" s="26"/>
      <c r="GV39" s="26"/>
      <c r="GW39" s="26"/>
      <c r="GX39" s="26"/>
      <c r="GY39" s="26"/>
      <c r="GZ39" s="26"/>
      <c r="HA39" s="26"/>
      <c r="HB39" s="26"/>
      <c r="HC39" s="26"/>
      <c r="HD39" s="26"/>
      <c r="HE39" s="26"/>
      <c r="HF39" s="26"/>
      <c r="HG39" s="26"/>
      <c r="HH39" s="26"/>
      <c r="HI39" s="26"/>
    </row>
    <row r="40" s="8" customFormat="1" ht="20.4" spans="1:217">
      <c r="A40" s="33" t="s">
        <v>53</v>
      </c>
      <c r="B40" s="34" t="s">
        <v>15</v>
      </c>
      <c r="C40" s="35">
        <v>281.05</v>
      </c>
      <c r="D40" s="35">
        <f>C40*18</f>
        <v>5058.9</v>
      </c>
      <c r="E40" s="45">
        <f>D40+D41+D42+D43</f>
        <v>171592.2</v>
      </c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</row>
    <row r="41" s="8" customFormat="1" ht="20.4" spans="1:217">
      <c r="A41" s="38"/>
      <c r="B41" s="34" t="s">
        <v>19</v>
      </c>
      <c r="C41" s="35">
        <v>850.18</v>
      </c>
      <c r="D41" s="35">
        <f>C41*17</f>
        <v>14453.06</v>
      </c>
      <c r="E41" s="4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</row>
    <row r="42" s="8" customFormat="1" ht="20.4" spans="1:217">
      <c r="A42" s="38"/>
      <c r="B42" s="34" t="s">
        <v>7</v>
      </c>
      <c r="C42" s="35">
        <v>5469.35</v>
      </c>
      <c r="D42" s="35">
        <f>C42*18</f>
        <v>98448.3</v>
      </c>
      <c r="E42" s="4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</row>
    <row r="43" s="8" customFormat="1" ht="20.4" spans="1:217">
      <c r="A43" s="39"/>
      <c r="B43" s="34" t="s">
        <v>12</v>
      </c>
      <c r="C43" s="35">
        <v>3154.82</v>
      </c>
      <c r="D43" s="35">
        <f>C43*17</f>
        <v>53631.94</v>
      </c>
      <c r="E43" s="49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</row>
    <row r="44" s="12" customFormat="1" ht="20.4" spans="1:217">
      <c r="A44" s="38" t="s">
        <v>54</v>
      </c>
      <c r="B44" s="34" t="s">
        <v>31</v>
      </c>
      <c r="C44" s="47">
        <v>1554.45</v>
      </c>
      <c r="D44" s="35">
        <f t="shared" ref="D44:D48" si="3">C44*10</f>
        <v>15544.5</v>
      </c>
      <c r="E44" s="45">
        <f>D44+D45+D46+D47</f>
        <v>85312.7</v>
      </c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</row>
    <row r="45" s="12" customFormat="1" ht="20.4" spans="1:217">
      <c r="A45" s="38"/>
      <c r="B45" s="34" t="s">
        <v>32</v>
      </c>
      <c r="C45" s="35">
        <v>1490.54</v>
      </c>
      <c r="D45" s="47">
        <f>C45*8</f>
        <v>11924.32</v>
      </c>
      <c r="E45" s="4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  <c r="FM45" s="26"/>
      <c r="FN45" s="26"/>
      <c r="FO45" s="26"/>
      <c r="FP45" s="26"/>
      <c r="FQ45" s="26"/>
      <c r="FR45" s="26"/>
      <c r="FS45" s="26"/>
      <c r="FT45" s="26"/>
      <c r="FU45" s="26"/>
      <c r="FV45" s="26"/>
      <c r="FW45" s="26"/>
      <c r="FX45" s="26"/>
      <c r="FY45" s="26"/>
      <c r="FZ45" s="26"/>
      <c r="GA45" s="26"/>
      <c r="GB45" s="26"/>
      <c r="GC45" s="26"/>
      <c r="GD45" s="26"/>
      <c r="GE45" s="26"/>
      <c r="GF45" s="26"/>
      <c r="GG45" s="26"/>
      <c r="GH45" s="26"/>
      <c r="GI45" s="26"/>
      <c r="GJ45" s="26"/>
      <c r="GK45" s="26"/>
      <c r="GL45" s="26"/>
      <c r="GM45" s="26"/>
      <c r="GN45" s="26"/>
      <c r="GO45" s="26"/>
      <c r="GP45" s="26"/>
      <c r="GQ45" s="26"/>
      <c r="GR45" s="26"/>
      <c r="GS45" s="26"/>
      <c r="GT45" s="26"/>
      <c r="GU45" s="26"/>
      <c r="GV45" s="26"/>
      <c r="GW45" s="26"/>
      <c r="GX45" s="26"/>
      <c r="GY45" s="26"/>
      <c r="GZ45" s="26"/>
      <c r="HA45" s="26"/>
      <c r="HB45" s="26"/>
      <c r="HC45" s="26"/>
      <c r="HD45" s="26"/>
      <c r="HE45" s="26"/>
      <c r="HF45" s="26"/>
      <c r="HG45" s="26"/>
      <c r="HH45" s="26"/>
      <c r="HI45" s="26"/>
    </row>
    <row r="46" s="12" customFormat="1" ht="20.4" spans="1:217">
      <c r="A46" s="38"/>
      <c r="B46" s="34" t="s">
        <v>33</v>
      </c>
      <c r="C46" s="35">
        <v>1846.42</v>
      </c>
      <c r="D46" s="35">
        <f t="shared" si="3"/>
        <v>18464.2</v>
      </c>
      <c r="E46" s="4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  <c r="FM46" s="26"/>
      <c r="FN46" s="26"/>
      <c r="FO46" s="26"/>
      <c r="FP46" s="26"/>
      <c r="FQ46" s="26"/>
      <c r="FR46" s="26"/>
      <c r="FS46" s="26"/>
      <c r="FT46" s="26"/>
      <c r="FU46" s="26"/>
      <c r="FV46" s="26"/>
      <c r="FW46" s="26"/>
      <c r="FX46" s="26"/>
      <c r="FY46" s="26"/>
      <c r="FZ46" s="26"/>
      <c r="GA46" s="26"/>
      <c r="GB46" s="26"/>
      <c r="GC46" s="26"/>
      <c r="GD46" s="26"/>
      <c r="GE46" s="26"/>
      <c r="GF46" s="26"/>
      <c r="GG46" s="26"/>
      <c r="GH46" s="26"/>
      <c r="GI46" s="26"/>
      <c r="GJ46" s="26"/>
      <c r="GK46" s="26"/>
      <c r="GL46" s="26"/>
      <c r="GM46" s="26"/>
      <c r="GN46" s="26"/>
      <c r="GO46" s="26"/>
      <c r="GP46" s="26"/>
      <c r="GQ46" s="26"/>
      <c r="GR46" s="26"/>
      <c r="GS46" s="26"/>
      <c r="GT46" s="26"/>
      <c r="GU46" s="26"/>
      <c r="GV46" s="26"/>
      <c r="GW46" s="26"/>
      <c r="GX46" s="26"/>
      <c r="GY46" s="26"/>
      <c r="GZ46" s="26"/>
      <c r="HA46" s="26"/>
      <c r="HB46" s="26"/>
      <c r="HC46" s="26"/>
      <c r="HD46" s="26"/>
      <c r="HE46" s="26"/>
      <c r="HF46" s="26"/>
      <c r="HG46" s="26"/>
      <c r="HH46" s="26"/>
      <c r="HI46" s="26"/>
    </row>
    <row r="47" s="12" customFormat="1" ht="20.4" spans="1:217">
      <c r="A47" s="39"/>
      <c r="B47" s="34" t="s">
        <v>7</v>
      </c>
      <c r="C47" s="35">
        <v>2187.76</v>
      </c>
      <c r="D47" s="35">
        <f t="shared" ref="D47:D52" si="4">C47*18</f>
        <v>39379.68</v>
      </c>
      <c r="E47" s="49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6"/>
      <c r="FB47" s="26"/>
      <c r="FC47" s="26"/>
      <c r="FD47" s="26"/>
      <c r="FE47" s="26"/>
      <c r="FF47" s="26"/>
      <c r="FG47" s="26"/>
      <c r="FH47" s="26"/>
      <c r="FI47" s="26"/>
      <c r="FJ47" s="26"/>
      <c r="FK47" s="26"/>
      <c r="FL47" s="26"/>
      <c r="FM47" s="26"/>
      <c r="FN47" s="26"/>
      <c r="FO47" s="26"/>
      <c r="FP47" s="26"/>
      <c r="FQ47" s="26"/>
      <c r="FR47" s="26"/>
      <c r="FS47" s="26"/>
      <c r="FT47" s="26"/>
      <c r="FU47" s="26"/>
      <c r="FV47" s="26"/>
      <c r="FW47" s="26"/>
      <c r="FX47" s="26"/>
      <c r="FY47" s="26"/>
      <c r="FZ47" s="26"/>
      <c r="GA47" s="26"/>
      <c r="GB47" s="26"/>
      <c r="GC47" s="26"/>
      <c r="GD47" s="26"/>
      <c r="GE47" s="26"/>
      <c r="GF47" s="26"/>
      <c r="GG47" s="26"/>
      <c r="GH47" s="26"/>
      <c r="GI47" s="26"/>
      <c r="GJ47" s="26"/>
      <c r="GK47" s="26"/>
      <c r="GL47" s="26"/>
      <c r="GM47" s="26"/>
      <c r="GN47" s="26"/>
      <c r="GO47" s="26"/>
      <c r="GP47" s="26"/>
      <c r="GQ47" s="26"/>
      <c r="GR47" s="26"/>
      <c r="GS47" s="26"/>
      <c r="GT47" s="26"/>
      <c r="GU47" s="26"/>
      <c r="GV47" s="26"/>
      <c r="GW47" s="26"/>
      <c r="GX47" s="26"/>
      <c r="GY47" s="26"/>
      <c r="GZ47" s="26"/>
      <c r="HA47" s="26"/>
      <c r="HB47" s="26"/>
      <c r="HC47" s="26"/>
      <c r="HD47" s="26"/>
      <c r="HE47" s="26"/>
      <c r="HF47" s="26"/>
      <c r="HG47" s="26"/>
      <c r="HH47" s="26"/>
      <c r="HI47" s="26"/>
    </row>
    <row r="48" s="13" customFormat="1" ht="20.4" spans="1:217">
      <c r="A48" s="38" t="s">
        <v>24</v>
      </c>
      <c r="B48" s="34" t="s">
        <v>31</v>
      </c>
      <c r="C48" s="47">
        <v>3558.91</v>
      </c>
      <c r="D48" s="35">
        <f t="shared" si="3"/>
        <v>35589.1</v>
      </c>
      <c r="E48" s="45">
        <f>D48+D49+D50+D51+D52</f>
        <v>195367.72</v>
      </c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6"/>
      <c r="ES48" s="26"/>
      <c r="ET48" s="26"/>
      <c r="EU48" s="26"/>
      <c r="EV48" s="26"/>
      <c r="EW48" s="26"/>
      <c r="EX48" s="26"/>
      <c r="EY48" s="26"/>
      <c r="EZ48" s="26"/>
      <c r="FA48" s="26"/>
      <c r="FB48" s="26"/>
      <c r="FC48" s="26"/>
      <c r="FD48" s="26"/>
      <c r="FE48" s="26"/>
      <c r="FF48" s="26"/>
      <c r="FG48" s="26"/>
      <c r="FH48" s="26"/>
      <c r="FI48" s="26"/>
      <c r="FJ48" s="26"/>
      <c r="FK48" s="26"/>
      <c r="FL48" s="26"/>
      <c r="FM48" s="26"/>
      <c r="FN48" s="26"/>
      <c r="FO48" s="26"/>
      <c r="FP48" s="26"/>
      <c r="FQ48" s="26"/>
      <c r="FR48" s="26"/>
      <c r="FS48" s="26"/>
      <c r="FT48" s="26"/>
      <c r="FU48" s="26"/>
      <c r="FV48" s="26"/>
      <c r="FW48" s="26"/>
      <c r="FX48" s="26"/>
      <c r="FY48" s="26"/>
      <c r="FZ48" s="26"/>
      <c r="GA48" s="26"/>
      <c r="GB48" s="26"/>
      <c r="GC48" s="26"/>
      <c r="GD48" s="26"/>
      <c r="GE48" s="26"/>
      <c r="GF48" s="26"/>
      <c r="GG48" s="26"/>
      <c r="GH48" s="26"/>
      <c r="GI48" s="26"/>
      <c r="GJ48" s="26"/>
      <c r="GK48" s="26"/>
      <c r="GL48" s="26"/>
      <c r="GM48" s="26"/>
      <c r="GN48" s="26"/>
      <c r="GO48" s="26"/>
      <c r="GP48" s="26"/>
      <c r="GQ48" s="26"/>
      <c r="GR48" s="26"/>
      <c r="GS48" s="26"/>
      <c r="GT48" s="26"/>
      <c r="GU48" s="26"/>
      <c r="GV48" s="26"/>
      <c r="GW48" s="26"/>
      <c r="GX48" s="26"/>
      <c r="GY48" s="26"/>
      <c r="GZ48" s="26"/>
      <c r="HA48" s="26"/>
      <c r="HB48" s="26"/>
      <c r="HC48" s="26"/>
      <c r="HD48" s="26"/>
      <c r="HE48" s="26"/>
      <c r="HF48" s="26"/>
      <c r="HG48" s="26"/>
      <c r="HH48" s="26"/>
      <c r="HI48" s="26"/>
    </row>
    <row r="49" s="13" customFormat="1" ht="20.4" spans="1:217">
      <c r="A49" s="38"/>
      <c r="B49" s="34" t="s">
        <v>32</v>
      </c>
      <c r="C49" s="35">
        <v>3045.63</v>
      </c>
      <c r="D49" s="47">
        <f>C49*8</f>
        <v>24365.04</v>
      </c>
      <c r="E49" s="4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6"/>
      <c r="ET49" s="26"/>
      <c r="EU49" s="26"/>
      <c r="EV49" s="26"/>
      <c r="EW49" s="26"/>
      <c r="EX49" s="26"/>
      <c r="EY49" s="26"/>
      <c r="EZ49" s="26"/>
      <c r="FA49" s="26"/>
      <c r="FB49" s="26"/>
      <c r="FC49" s="26"/>
      <c r="FD49" s="26"/>
      <c r="FE49" s="26"/>
      <c r="FF49" s="26"/>
      <c r="FG49" s="26"/>
      <c r="FH49" s="26"/>
      <c r="FI49" s="26"/>
      <c r="FJ49" s="26"/>
      <c r="FK49" s="26"/>
      <c r="FL49" s="26"/>
      <c r="FM49" s="26"/>
      <c r="FN49" s="26"/>
      <c r="FO49" s="26"/>
      <c r="FP49" s="26"/>
      <c r="FQ49" s="26"/>
      <c r="FR49" s="26"/>
      <c r="FS49" s="26"/>
      <c r="FT49" s="26"/>
      <c r="FU49" s="26"/>
      <c r="FV49" s="26"/>
      <c r="FW49" s="26"/>
      <c r="FX49" s="26"/>
      <c r="FY49" s="26"/>
      <c r="FZ49" s="26"/>
      <c r="GA49" s="26"/>
      <c r="GB49" s="26"/>
      <c r="GC49" s="26"/>
      <c r="GD49" s="26"/>
      <c r="GE49" s="26"/>
      <c r="GF49" s="26"/>
      <c r="GG49" s="26"/>
      <c r="GH49" s="26"/>
      <c r="GI49" s="26"/>
      <c r="GJ49" s="26"/>
      <c r="GK49" s="26"/>
      <c r="GL49" s="26"/>
      <c r="GM49" s="26"/>
      <c r="GN49" s="26"/>
      <c r="GO49" s="26"/>
      <c r="GP49" s="26"/>
      <c r="GQ49" s="26"/>
      <c r="GR49" s="26"/>
      <c r="GS49" s="26"/>
      <c r="GT49" s="26"/>
      <c r="GU49" s="26"/>
      <c r="GV49" s="26"/>
      <c r="GW49" s="26"/>
      <c r="GX49" s="26"/>
      <c r="GY49" s="26"/>
      <c r="GZ49" s="26"/>
      <c r="HA49" s="26"/>
      <c r="HB49" s="26"/>
      <c r="HC49" s="26"/>
      <c r="HD49" s="26"/>
      <c r="HE49" s="26"/>
      <c r="HF49" s="26"/>
      <c r="HG49" s="26"/>
      <c r="HH49" s="26"/>
      <c r="HI49" s="26"/>
    </row>
    <row r="50" s="13" customFormat="1" ht="20.4" spans="1:217">
      <c r="A50" s="38"/>
      <c r="B50" s="34" t="s">
        <v>33</v>
      </c>
      <c r="C50" s="35">
        <v>4011.96</v>
      </c>
      <c r="D50" s="35">
        <f>C50*10</f>
        <v>40119.6</v>
      </c>
      <c r="E50" s="4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6"/>
      <c r="FF50" s="26"/>
      <c r="FG50" s="26"/>
      <c r="FH50" s="26"/>
      <c r="FI50" s="26"/>
      <c r="FJ50" s="26"/>
      <c r="FK50" s="26"/>
      <c r="FL50" s="26"/>
      <c r="FM50" s="26"/>
      <c r="FN50" s="26"/>
      <c r="FO50" s="26"/>
      <c r="FP50" s="26"/>
      <c r="FQ50" s="26"/>
      <c r="FR50" s="26"/>
      <c r="FS50" s="26"/>
      <c r="FT50" s="26"/>
      <c r="FU50" s="26"/>
      <c r="FV50" s="26"/>
      <c r="FW50" s="26"/>
      <c r="FX50" s="26"/>
      <c r="FY50" s="26"/>
      <c r="FZ50" s="26"/>
      <c r="GA50" s="26"/>
      <c r="GB50" s="26"/>
      <c r="GC50" s="26"/>
      <c r="GD50" s="26"/>
      <c r="GE50" s="26"/>
      <c r="GF50" s="26"/>
      <c r="GG50" s="26"/>
      <c r="GH50" s="26"/>
      <c r="GI50" s="26"/>
      <c r="GJ50" s="26"/>
      <c r="GK50" s="26"/>
      <c r="GL50" s="26"/>
      <c r="GM50" s="26"/>
      <c r="GN50" s="26"/>
      <c r="GO50" s="26"/>
      <c r="GP50" s="26"/>
      <c r="GQ50" s="26"/>
      <c r="GR50" s="26"/>
      <c r="GS50" s="26"/>
      <c r="GT50" s="26"/>
      <c r="GU50" s="26"/>
      <c r="GV50" s="26"/>
      <c r="GW50" s="26"/>
      <c r="GX50" s="26"/>
      <c r="GY50" s="26"/>
      <c r="GZ50" s="26"/>
      <c r="HA50" s="26"/>
      <c r="HB50" s="26"/>
      <c r="HC50" s="26"/>
      <c r="HD50" s="26"/>
      <c r="HE50" s="26"/>
      <c r="HF50" s="26"/>
      <c r="HG50" s="26"/>
      <c r="HH50" s="26"/>
      <c r="HI50" s="26"/>
    </row>
    <row r="51" s="13" customFormat="1" ht="20.4" spans="1:217">
      <c r="A51" s="38"/>
      <c r="B51" s="34" t="s">
        <v>7</v>
      </c>
      <c r="C51" s="35">
        <v>3290.29</v>
      </c>
      <c r="D51" s="35">
        <f t="shared" si="4"/>
        <v>59225.22</v>
      </c>
      <c r="E51" s="4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6"/>
      <c r="GZ51" s="26"/>
      <c r="HA51" s="26"/>
      <c r="HB51" s="26"/>
      <c r="HC51" s="26"/>
      <c r="HD51" s="26"/>
      <c r="HE51" s="26"/>
      <c r="HF51" s="26"/>
      <c r="HG51" s="26"/>
      <c r="HH51" s="26"/>
      <c r="HI51" s="26"/>
    </row>
    <row r="52" s="13" customFormat="1" ht="20.4" spans="1:217">
      <c r="A52" s="39"/>
      <c r="B52" s="34" t="s">
        <v>8</v>
      </c>
      <c r="C52" s="35">
        <v>2003.82</v>
      </c>
      <c r="D52" s="35">
        <f t="shared" si="4"/>
        <v>36068.76</v>
      </c>
      <c r="E52" s="49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6"/>
      <c r="ES52" s="26"/>
      <c r="ET52" s="26"/>
      <c r="EU52" s="26"/>
      <c r="EV52" s="26"/>
      <c r="EW52" s="26"/>
      <c r="EX52" s="26"/>
      <c r="EY52" s="26"/>
      <c r="EZ52" s="26"/>
      <c r="FA52" s="26"/>
      <c r="FB52" s="26"/>
      <c r="FC52" s="26"/>
      <c r="FD52" s="26"/>
      <c r="FE52" s="26"/>
      <c r="FF52" s="26"/>
      <c r="FG52" s="26"/>
      <c r="FH52" s="26"/>
      <c r="FI52" s="26"/>
      <c r="FJ52" s="26"/>
      <c r="FK52" s="26"/>
      <c r="FL52" s="26"/>
      <c r="FM52" s="26"/>
      <c r="FN52" s="26"/>
      <c r="FO52" s="26"/>
      <c r="FP52" s="26"/>
      <c r="FQ52" s="26"/>
      <c r="FR52" s="26"/>
      <c r="FS52" s="26"/>
      <c r="FT52" s="26"/>
      <c r="FU52" s="26"/>
      <c r="FV52" s="26"/>
      <c r="FW52" s="26"/>
      <c r="FX52" s="26"/>
      <c r="FY52" s="26"/>
      <c r="FZ52" s="26"/>
      <c r="GA52" s="26"/>
      <c r="GB52" s="26"/>
      <c r="GC52" s="26"/>
      <c r="GD52" s="26"/>
      <c r="GE52" s="26"/>
      <c r="GF52" s="26"/>
      <c r="GG52" s="26"/>
      <c r="GH52" s="26"/>
      <c r="GI52" s="26"/>
      <c r="GJ52" s="26"/>
      <c r="GK52" s="26"/>
      <c r="GL52" s="26"/>
      <c r="GM52" s="26"/>
      <c r="GN52" s="26"/>
      <c r="GO52" s="26"/>
      <c r="GP52" s="26"/>
      <c r="GQ52" s="26"/>
      <c r="GR52" s="26"/>
      <c r="GS52" s="26"/>
      <c r="GT52" s="26"/>
      <c r="GU52" s="26"/>
      <c r="GV52" s="26"/>
      <c r="GW52" s="26"/>
      <c r="GX52" s="26"/>
      <c r="GY52" s="26"/>
      <c r="GZ52" s="26"/>
      <c r="HA52" s="26"/>
      <c r="HB52" s="26"/>
      <c r="HC52" s="26"/>
      <c r="HD52" s="26"/>
      <c r="HE52" s="26"/>
      <c r="HF52" s="26"/>
      <c r="HG52" s="26"/>
      <c r="HH52" s="26"/>
      <c r="HI52" s="26"/>
    </row>
    <row r="53" s="14" customFormat="1" ht="20.4" spans="1:217">
      <c r="A53" s="38" t="s">
        <v>30</v>
      </c>
      <c r="B53" s="34" t="s">
        <v>33</v>
      </c>
      <c r="C53" s="35">
        <v>3032.24</v>
      </c>
      <c r="D53" s="35">
        <f>C53*10</f>
        <v>30322.4</v>
      </c>
      <c r="E53" s="45">
        <f>D53+D54</f>
        <v>117978.62</v>
      </c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26"/>
      <c r="EQ53" s="26"/>
      <c r="ER53" s="26"/>
      <c r="ES53" s="26"/>
      <c r="ET53" s="26"/>
      <c r="EU53" s="26"/>
      <c r="EV53" s="26"/>
      <c r="EW53" s="26"/>
      <c r="EX53" s="26"/>
      <c r="EY53" s="26"/>
      <c r="EZ53" s="26"/>
      <c r="FA53" s="26"/>
      <c r="FB53" s="26"/>
      <c r="FC53" s="26"/>
      <c r="FD53" s="26"/>
      <c r="FE53" s="26"/>
      <c r="FF53" s="26"/>
      <c r="FG53" s="26"/>
      <c r="FH53" s="26"/>
      <c r="FI53" s="26"/>
      <c r="FJ53" s="26"/>
      <c r="FK53" s="26"/>
      <c r="FL53" s="26"/>
      <c r="FM53" s="26"/>
      <c r="FN53" s="26"/>
      <c r="FO53" s="26"/>
      <c r="FP53" s="26"/>
      <c r="FQ53" s="26"/>
      <c r="FR53" s="26"/>
      <c r="FS53" s="26"/>
      <c r="FT53" s="26"/>
      <c r="FU53" s="26"/>
      <c r="FV53" s="26"/>
      <c r="FW53" s="26"/>
      <c r="FX53" s="26"/>
      <c r="FY53" s="26"/>
      <c r="FZ53" s="26"/>
      <c r="GA53" s="26"/>
      <c r="GB53" s="26"/>
      <c r="GC53" s="26"/>
      <c r="GD53" s="26"/>
      <c r="GE53" s="26"/>
      <c r="GF53" s="26"/>
      <c r="GG53" s="26"/>
      <c r="GH53" s="26"/>
      <c r="GI53" s="26"/>
      <c r="GJ53" s="26"/>
      <c r="GK53" s="26"/>
      <c r="GL53" s="26"/>
      <c r="GM53" s="26"/>
      <c r="GN53" s="26"/>
      <c r="GO53" s="26"/>
      <c r="GP53" s="26"/>
      <c r="GQ53" s="26"/>
      <c r="GR53" s="26"/>
      <c r="GS53" s="26"/>
      <c r="GT53" s="26"/>
      <c r="GU53" s="26"/>
      <c r="GV53" s="26"/>
      <c r="GW53" s="26"/>
      <c r="GX53" s="26"/>
      <c r="GY53" s="26"/>
      <c r="GZ53" s="26"/>
      <c r="HA53" s="26"/>
      <c r="HB53" s="26"/>
      <c r="HC53" s="26"/>
      <c r="HD53" s="26"/>
      <c r="HE53" s="26"/>
      <c r="HF53" s="26"/>
      <c r="HG53" s="26"/>
      <c r="HH53" s="26"/>
      <c r="HI53" s="26"/>
    </row>
    <row r="54" s="14" customFormat="1" ht="20.4" spans="1:217">
      <c r="A54" s="39"/>
      <c r="B54" s="34" t="s">
        <v>7</v>
      </c>
      <c r="C54" s="35">
        <v>4869.79</v>
      </c>
      <c r="D54" s="35">
        <f>C54*18</f>
        <v>87656.22</v>
      </c>
      <c r="E54" s="49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6"/>
      <c r="FC54" s="2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6"/>
      <c r="GE54" s="26"/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6"/>
      <c r="GY54" s="26"/>
      <c r="GZ54" s="26"/>
      <c r="HA54" s="26"/>
      <c r="HB54" s="26"/>
      <c r="HC54" s="26"/>
      <c r="HD54" s="26"/>
      <c r="HE54" s="26"/>
      <c r="HF54" s="26"/>
      <c r="HG54" s="26"/>
      <c r="HH54" s="26"/>
      <c r="HI54" s="26"/>
    </row>
    <row r="55" s="15" customFormat="1" ht="40.75" spans="1:217">
      <c r="A55" s="42" t="s">
        <v>34</v>
      </c>
      <c r="B55" s="34" t="s">
        <v>7</v>
      </c>
      <c r="C55" s="35">
        <v>10893.49</v>
      </c>
      <c r="D55" s="35">
        <f>C55*18</f>
        <v>196082.82</v>
      </c>
      <c r="E55" s="43">
        <f>D55</f>
        <v>196082.82</v>
      </c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26"/>
      <c r="EQ55" s="26"/>
      <c r="ER55" s="26"/>
      <c r="ES55" s="26"/>
      <c r="ET55" s="26"/>
      <c r="EU55" s="26"/>
      <c r="EV55" s="26"/>
      <c r="EW55" s="26"/>
      <c r="EX55" s="26"/>
      <c r="EY55" s="26"/>
      <c r="EZ55" s="26"/>
      <c r="FA55" s="26"/>
      <c r="FB55" s="26"/>
      <c r="FC55" s="26"/>
      <c r="FD55" s="26"/>
      <c r="FE55" s="26"/>
      <c r="FF55" s="26"/>
      <c r="FG55" s="26"/>
      <c r="FH55" s="26"/>
      <c r="FI55" s="26"/>
      <c r="FJ55" s="26"/>
      <c r="FK55" s="26"/>
      <c r="FL55" s="26"/>
      <c r="FM55" s="26"/>
      <c r="FN55" s="26"/>
      <c r="FO55" s="26"/>
      <c r="FP55" s="26"/>
      <c r="FQ55" s="26"/>
      <c r="FR55" s="26"/>
      <c r="FS55" s="26"/>
      <c r="FT55" s="26"/>
      <c r="FU55" s="26"/>
      <c r="FV55" s="26"/>
      <c r="FW55" s="26"/>
      <c r="FX55" s="26"/>
      <c r="FY55" s="26"/>
      <c r="FZ55" s="26"/>
      <c r="GA55" s="26"/>
      <c r="GB55" s="26"/>
      <c r="GC55" s="26"/>
      <c r="GD55" s="26"/>
      <c r="GE55" s="26"/>
      <c r="GF55" s="26"/>
      <c r="GG55" s="26"/>
      <c r="GH55" s="26"/>
      <c r="GI55" s="26"/>
      <c r="GJ55" s="26"/>
      <c r="GK55" s="26"/>
      <c r="GL55" s="26"/>
      <c r="GM55" s="26"/>
      <c r="GN55" s="26"/>
      <c r="GO55" s="26"/>
      <c r="GP55" s="26"/>
      <c r="GQ55" s="26"/>
      <c r="GR55" s="26"/>
      <c r="GS55" s="26"/>
      <c r="GT55" s="26"/>
      <c r="GU55" s="26"/>
      <c r="GV55" s="26"/>
      <c r="GW55" s="26"/>
      <c r="GX55" s="26"/>
      <c r="GY55" s="26"/>
      <c r="GZ55" s="26"/>
      <c r="HA55" s="26"/>
      <c r="HB55" s="26"/>
      <c r="HC55" s="26"/>
      <c r="HD55" s="26"/>
      <c r="HE55" s="26"/>
      <c r="HF55" s="26"/>
      <c r="HG55" s="26"/>
      <c r="HH55" s="26"/>
      <c r="HI55" s="26"/>
    </row>
    <row r="56" s="16" customFormat="1" ht="40.75" spans="1:217">
      <c r="A56" s="42" t="s">
        <v>35</v>
      </c>
      <c r="B56" s="34" t="s">
        <v>37</v>
      </c>
      <c r="C56" s="35">
        <v>17800</v>
      </c>
      <c r="D56" s="35">
        <f>C56*10</f>
        <v>178000</v>
      </c>
      <c r="E56" s="43">
        <f>D56</f>
        <v>178000</v>
      </c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6"/>
      <c r="EQ56" s="26"/>
      <c r="ER56" s="26"/>
      <c r="ES56" s="26"/>
      <c r="ET56" s="26"/>
      <c r="EU56" s="26"/>
      <c r="EV56" s="26"/>
      <c r="EW56" s="26"/>
      <c r="EX56" s="26"/>
      <c r="EY56" s="26"/>
      <c r="EZ56" s="26"/>
      <c r="FA56" s="26"/>
      <c r="FB56" s="26"/>
      <c r="FC56" s="26"/>
      <c r="FD56" s="26"/>
      <c r="FE56" s="26"/>
      <c r="FF56" s="26"/>
      <c r="FG56" s="26"/>
      <c r="FH56" s="26"/>
      <c r="FI56" s="26"/>
      <c r="FJ56" s="26"/>
      <c r="FK56" s="26"/>
      <c r="FL56" s="26"/>
      <c r="FM56" s="26"/>
      <c r="FN56" s="26"/>
      <c r="FO56" s="26"/>
      <c r="FP56" s="26"/>
      <c r="FQ56" s="26"/>
      <c r="FR56" s="26"/>
      <c r="FS56" s="26"/>
      <c r="FT56" s="26"/>
      <c r="FU56" s="26"/>
      <c r="FV56" s="26"/>
      <c r="FW56" s="26"/>
      <c r="FX56" s="26"/>
      <c r="FY56" s="26"/>
      <c r="FZ56" s="26"/>
      <c r="GA56" s="26"/>
      <c r="GB56" s="26"/>
      <c r="GC56" s="26"/>
      <c r="GD56" s="26"/>
      <c r="GE56" s="26"/>
      <c r="GF56" s="26"/>
      <c r="GG56" s="26"/>
      <c r="GH56" s="26"/>
      <c r="GI56" s="26"/>
      <c r="GJ56" s="26"/>
      <c r="GK56" s="26"/>
      <c r="GL56" s="26"/>
      <c r="GM56" s="26"/>
      <c r="GN56" s="26"/>
      <c r="GO56" s="26"/>
      <c r="GP56" s="26"/>
      <c r="GQ56" s="26"/>
      <c r="GR56" s="26"/>
      <c r="GS56" s="26"/>
      <c r="GT56" s="26"/>
      <c r="GU56" s="26"/>
      <c r="GV56" s="26"/>
      <c r="GW56" s="26"/>
      <c r="GX56" s="26"/>
      <c r="GY56" s="26"/>
      <c r="GZ56" s="26"/>
      <c r="HA56" s="26"/>
      <c r="HB56" s="26"/>
      <c r="HC56" s="26"/>
      <c r="HD56" s="26"/>
      <c r="HE56" s="26"/>
      <c r="HF56" s="26"/>
      <c r="HG56" s="26"/>
      <c r="HH56" s="26"/>
      <c r="HI56" s="26"/>
    </row>
    <row r="57" s="17" customFormat="1" ht="20.4" spans="1:217">
      <c r="A57" s="33" t="s">
        <v>38</v>
      </c>
      <c r="B57" s="34" t="s">
        <v>26</v>
      </c>
      <c r="C57" s="48">
        <v>1878.16</v>
      </c>
      <c r="D57" s="48">
        <f>C57*9</f>
        <v>16903.44</v>
      </c>
      <c r="E57" s="45">
        <f>D57+D58+D59+D60+D61+D62</f>
        <v>249265.45</v>
      </c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  <c r="EK57" s="26"/>
      <c r="EL57" s="26"/>
      <c r="EM57" s="26"/>
      <c r="EN57" s="26"/>
      <c r="EO57" s="26"/>
      <c r="EP57" s="26"/>
      <c r="EQ57" s="26"/>
      <c r="ER57" s="26"/>
      <c r="ES57" s="26"/>
      <c r="ET57" s="26"/>
      <c r="EU57" s="26"/>
      <c r="EV57" s="26"/>
      <c r="EW57" s="26"/>
      <c r="EX57" s="26"/>
      <c r="EY57" s="26"/>
      <c r="EZ57" s="26"/>
      <c r="FA57" s="26"/>
      <c r="FB57" s="26"/>
      <c r="FC57" s="26"/>
      <c r="FD57" s="26"/>
      <c r="FE57" s="26"/>
      <c r="FF57" s="26"/>
      <c r="FG57" s="26"/>
      <c r="FH57" s="26"/>
      <c r="FI57" s="26"/>
      <c r="FJ57" s="26"/>
      <c r="FK57" s="26"/>
      <c r="FL57" s="26"/>
      <c r="FM57" s="26"/>
      <c r="FN57" s="26"/>
      <c r="FO57" s="26"/>
      <c r="FP57" s="26"/>
      <c r="FQ57" s="26"/>
      <c r="FR57" s="26"/>
      <c r="FS57" s="26"/>
      <c r="FT57" s="26"/>
      <c r="FU57" s="26"/>
      <c r="FV57" s="26"/>
      <c r="FW57" s="26"/>
      <c r="FX57" s="26"/>
      <c r="FY57" s="26"/>
      <c r="FZ57" s="26"/>
      <c r="GA57" s="26"/>
      <c r="GB57" s="26"/>
      <c r="GC57" s="26"/>
      <c r="GD57" s="26"/>
      <c r="GE57" s="26"/>
      <c r="GF57" s="26"/>
      <c r="GG57" s="26"/>
      <c r="GH57" s="26"/>
      <c r="GI57" s="26"/>
      <c r="GJ57" s="26"/>
      <c r="GK57" s="26"/>
      <c r="GL57" s="26"/>
      <c r="GM57" s="26"/>
      <c r="GN57" s="26"/>
      <c r="GO57" s="26"/>
      <c r="GP57" s="26"/>
      <c r="GQ57" s="26"/>
      <c r="GR57" s="26"/>
      <c r="GS57" s="26"/>
      <c r="GT57" s="26"/>
      <c r="GU57" s="26"/>
      <c r="GV57" s="26"/>
      <c r="GW57" s="26"/>
      <c r="GX57" s="26"/>
      <c r="GY57" s="26"/>
      <c r="GZ57" s="26"/>
      <c r="HA57" s="26"/>
      <c r="HB57" s="26"/>
      <c r="HC57" s="26"/>
      <c r="HD57" s="26"/>
      <c r="HE57" s="26"/>
      <c r="HF57" s="26"/>
      <c r="HG57" s="26"/>
      <c r="HH57" s="26"/>
      <c r="HI57" s="26"/>
    </row>
    <row r="58" s="17" customFormat="1" ht="20.4" spans="1:217">
      <c r="A58" s="38"/>
      <c r="B58" s="34" t="s">
        <v>27</v>
      </c>
      <c r="C58" s="48">
        <v>1880.9</v>
      </c>
      <c r="D58" s="48">
        <f>C58*7</f>
        <v>13166.3</v>
      </c>
      <c r="E58" s="4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</row>
    <row r="59" s="17" customFormat="1" ht="20.4" spans="1:217">
      <c r="A59" s="38"/>
      <c r="B59" s="34" t="s">
        <v>28</v>
      </c>
      <c r="C59" s="48">
        <v>1225.06</v>
      </c>
      <c r="D59" s="48">
        <f>C59*9</f>
        <v>11025.54</v>
      </c>
      <c r="E59" s="4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</row>
    <row r="60" s="17" customFormat="1" ht="20.4" spans="1:217">
      <c r="A60" s="38"/>
      <c r="B60" s="34" t="s">
        <v>15</v>
      </c>
      <c r="C60" s="48">
        <v>3927.03</v>
      </c>
      <c r="D60" s="48">
        <f>C60*18</f>
        <v>70686.54</v>
      </c>
      <c r="E60" s="4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  <c r="DH60" s="26"/>
      <c r="DI60" s="26"/>
      <c r="DJ60" s="26"/>
      <c r="DK60" s="26"/>
      <c r="DL60" s="26"/>
      <c r="DM60" s="26"/>
      <c r="DN60" s="26"/>
      <c r="DO60" s="26"/>
      <c r="DP60" s="26"/>
      <c r="DQ60" s="26"/>
      <c r="DR60" s="26"/>
      <c r="DS60" s="26"/>
      <c r="DT60" s="26"/>
      <c r="DU60" s="26"/>
      <c r="DV60" s="26"/>
      <c r="DW60" s="26"/>
      <c r="DX60" s="26"/>
      <c r="DY60" s="26"/>
      <c r="DZ60" s="26"/>
      <c r="EA60" s="26"/>
      <c r="EB60" s="26"/>
      <c r="EC60" s="26"/>
      <c r="ED60" s="26"/>
      <c r="EE60" s="26"/>
      <c r="EF60" s="26"/>
      <c r="EG60" s="26"/>
      <c r="EH60" s="26"/>
      <c r="EI60" s="26"/>
      <c r="EJ60" s="26"/>
      <c r="EK60" s="26"/>
      <c r="EL60" s="26"/>
      <c r="EM60" s="26"/>
      <c r="EN60" s="26"/>
      <c r="EO60" s="26"/>
      <c r="EP60" s="26"/>
      <c r="EQ60" s="26"/>
      <c r="ER60" s="26"/>
      <c r="ES60" s="26"/>
      <c r="ET60" s="26"/>
      <c r="EU60" s="26"/>
      <c r="EV60" s="26"/>
      <c r="EW60" s="26"/>
      <c r="EX60" s="26"/>
      <c r="EY60" s="26"/>
      <c r="EZ60" s="26"/>
      <c r="FA60" s="26"/>
      <c r="FB60" s="26"/>
      <c r="FC60" s="26"/>
      <c r="FD60" s="26"/>
      <c r="FE60" s="26"/>
      <c r="FF60" s="26"/>
      <c r="FG60" s="26"/>
      <c r="FH60" s="26"/>
      <c r="FI60" s="26"/>
      <c r="FJ60" s="26"/>
      <c r="FK60" s="26"/>
      <c r="FL60" s="26"/>
      <c r="FM60" s="26"/>
      <c r="FN60" s="26"/>
      <c r="FO60" s="26"/>
      <c r="FP60" s="26"/>
      <c r="FQ60" s="26"/>
      <c r="FR60" s="26"/>
      <c r="FS60" s="26"/>
      <c r="FT60" s="26"/>
      <c r="FU60" s="26"/>
      <c r="FV60" s="26"/>
      <c r="FW60" s="26"/>
      <c r="FX60" s="26"/>
      <c r="FY60" s="26"/>
      <c r="FZ60" s="26"/>
      <c r="GA60" s="26"/>
      <c r="GB60" s="26"/>
      <c r="GC60" s="26"/>
      <c r="GD60" s="26"/>
      <c r="GE60" s="26"/>
      <c r="GF60" s="26"/>
      <c r="GG60" s="26"/>
      <c r="GH60" s="26"/>
      <c r="GI60" s="26"/>
      <c r="GJ60" s="26"/>
      <c r="GK60" s="26"/>
      <c r="GL60" s="26"/>
      <c r="GM60" s="26"/>
      <c r="GN60" s="26"/>
      <c r="GO60" s="26"/>
      <c r="GP60" s="26"/>
      <c r="GQ60" s="26"/>
      <c r="GR60" s="26"/>
      <c r="GS60" s="26"/>
      <c r="GT60" s="26"/>
      <c r="GU60" s="26"/>
      <c r="GV60" s="26"/>
      <c r="GW60" s="26"/>
      <c r="GX60" s="26"/>
      <c r="GY60" s="26"/>
      <c r="GZ60" s="26"/>
      <c r="HA60" s="26"/>
      <c r="HB60" s="26"/>
      <c r="HC60" s="26"/>
      <c r="HD60" s="26"/>
      <c r="HE60" s="26"/>
      <c r="HF60" s="26"/>
      <c r="HG60" s="26"/>
      <c r="HH60" s="26"/>
      <c r="HI60" s="26"/>
    </row>
    <row r="61" s="17" customFormat="1" ht="20.4" spans="1:217">
      <c r="A61" s="38"/>
      <c r="B61" s="34" t="s">
        <v>19</v>
      </c>
      <c r="C61" s="48">
        <v>943.03</v>
      </c>
      <c r="D61" s="48">
        <f>C61*17</f>
        <v>16031.51</v>
      </c>
      <c r="E61" s="4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26"/>
      <c r="DK61" s="26"/>
      <c r="DL61" s="26"/>
      <c r="DM61" s="26"/>
      <c r="DN61" s="26"/>
      <c r="DO61" s="26"/>
      <c r="DP61" s="26"/>
      <c r="DQ61" s="26"/>
      <c r="DR61" s="26"/>
      <c r="DS61" s="26"/>
      <c r="DT61" s="26"/>
      <c r="DU61" s="26"/>
      <c r="DV61" s="26"/>
      <c r="DW61" s="26"/>
      <c r="DX61" s="26"/>
      <c r="DY61" s="26"/>
      <c r="DZ61" s="26"/>
      <c r="EA61" s="26"/>
      <c r="EB61" s="26"/>
      <c r="EC61" s="26"/>
      <c r="ED61" s="26"/>
      <c r="EE61" s="26"/>
      <c r="EF61" s="26"/>
      <c r="EG61" s="26"/>
      <c r="EH61" s="26"/>
      <c r="EI61" s="26"/>
      <c r="EJ61" s="26"/>
      <c r="EK61" s="26"/>
      <c r="EL61" s="26"/>
      <c r="EM61" s="26"/>
      <c r="EN61" s="26"/>
      <c r="EO61" s="26"/>
      <c r="EP61" s="26"/>
      <c r="EQ61" s="26"/>
      <c r="ER61" s="26"/>
      <c r="ES61" s="26"/>
      <c r="ET61" s="26"/>
      <c r="EU61" s="26"/>
      <c r="EV61" s="26"/>
      <c r="EW61" s="26"/>
      <c r="EX61" s="26"/>
      <c r="EY61" s="26"/>
      <c r="EZ61" s="26"/>
      <c r="FA61" s="26"/>
      <c r="FB61" s="26"/>
      <c r="FC61" s="26"/>
      <c r="FD61" s="26"/>
      <c r="FE61" s="26"/>
      <c r="FF61" s="26"/>
      <c r="FG61" s="26"/>
      <c r="FH61" s="26"/>
      <c r="FI61" s="26"/>
      <c r="FJ61" s="26"/>
      <c r="FK61" s="26"/>
      <c r="FL61" s="26"/>
      <c r="FM61" s="26"/>
      <c r="FN61" s="26"/>
      <c r="FO61" s="26"/>
      <c r="FP61" s="26"/>
      <c r="FQ61" s="26"/>
      <c r="FR61" s="26"/>
      <c r="FS61" s="26"/>
      <c r="FT61" s="26"/>
      <c r="FU61" s="26"/>
      <c r="FV61" s="26"/>
      <c r="FW61" s="26"/>
      <c r="FX61" s="26"/>
      <c r="FY61" s="26"/>
      <c r="FZ61" s="26"/>
      <c r="GA61" s="26"/>
      <c r="GB61" s="26"/>
      <c r="GC61" s="26"/>
      <c r="GD61" s="26"/>
      <c r="GE61" s="26"/>
      <c r="GF61" s="26"/>
      <c r="GG61" s="26"/>
      <c r="GH61" s="26"/>
      <c r="GI61" s="26"/>
      <c r="GJ61" s="26"/>
      <c r="GK61" s="26"/>
      <c r="GL61" s="26"/>
      <c r="GM61" s="26"/>
      <c r="GN61" s="26"/>
      <c r="GO61" s="26"/>
      <c r="GP61" s="26"/>
      <c r="GQ61" s="26"/>
      <c r="GR61" s="26"/>
      <c r="GS61" s="26"/>
      <c r="GT61" s="26"/>
      <c r="GU61" s="26"/>
      <c r="GV61" s="26"/>
      <c r="GW61" s="26"/>
      <c r="GX61" s="26"/>
      <c r="GY61" s="26"/>
      <c r="GZ61" s="26"/>
      <c r="HA61" s="26"/>
      <c r="HB61" s="26"/>
      <c r="HC61" s="26"/>
      <c r="HD61" s="26"/>
      <c r="HE61" s="26"/>
      <c r="HF61" s="26"/>
      <c r="HG61" s="26"/>
      <c r="HH61" s="26"/>
      <c r="HI61" s="26"/>
    </row>
    <row r="62" s="17" customFormat="1" ht="20.4" spans="1:217">
      <c r="A62" s="39"/>
      <c r="B62" s="34" t="s">
        <v>7</v>
      </c>
      <c r="C62" s="48">
        <v>6747.34</v>
      </c>
      <c r="D62" s="48">
        <f>C62*18</f>
        <v>121452.12</v>
      </c>
      <c r="E62" s="49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/>
      <c r="DY62" s="26"/>
      <c r="DZ62" s="26"/>
      <c r="EA62" s="26"/>
      <c r="EB62" s="26"/>
      <c r="EC62" s="26"/>
      <c r="ED62" s="26"/>
      <c r="EE62" s="26"/>
      <c r="EF62" s="26"/>
      <c r="EG62" s="26"/>
      <c r="EH62" s="26"/>
      <c r="EI62" s="26"/>
      <c r="EJ62" s="26"/>
      <c r="EK62" s="26"/>
      <c r="EL62" s="26"/>
      <c r="EM62" s="26"/>
      <c r="EN62" s="26"/>
      <c r="EO62" s="26"/>
      <c r="EP62" s="26"/>
      <c r="EQ62" s="26"/>
      <c r="ER62" s="26"/>
      <c r="ES62" s="26"/>
      <c r="ET62" s="26"/>
      <c r="EU62" s="26"/>
      <c r="EV62" s="26"/>
      <c r="EW62" s="26"/>
      <c r="EX62" s="26"/>
      <c r="EY62" s="26"/>
      <c r="EZ62" s="26"/>
      <c r="FA62" s="26"/>
      <c r="FB62" s="26"/>
      <c r="FC62" s="26"/>
      <c r="FD62" s="26"/>
      <c r="FE62" s="26"/>
      <c r="FF62" s="26"/>
      <c r="FG62" s="26"/>
      <c r="FH62" s="26"/>
      <c r="FI62" s="26"/>
      <c r="FJ62" s="26"/>
      <c r="FK62" s="26"/>
      <c r="FL62" s="26"/>
      <c r="FM62" s="26"/>
      <c r="FN62" s="26"/>
      <c r="FO62" s="26"/>
      <c r="FP62" s="26"/>
      <c r="FQ62" s="26"/>
      <c r="FR62" s="26"/>
      <c r="FS62" s="26"/>
      <c r="FT62" s="26"/>
      <c r="FU62" s="26"/>
      <c r="FV62" s="26"/>
      <c r="FW62" s="26"/>
      <c r="FX62" s="26"/>
      <c r="FY62" s="26"/>
      <c r="FZ62" s="26"/>
      <c r="GA62" s="26"/>
      <c r="GB62" s="26"/>
      <c r="GC62" s="26"/>
      <c r="GD62" s="26"/>
      <c r="GE62" s="26"/>
      <c r="GF62" s="26"/>
      <c r="GG62" s="26"/>
      <c r="GH62" s="26"/>
      <c r="GI62" s="26"/>
      <c r="GJ62" s="26"/>
      <c r="GK62" s="26"/>
      <c r="GL62" s="26"/>
      <c r="GM62" s="26"/>
      <c r="GN62" s="26"/>
      <c r="GO62" s="26"/>
      <c r="GP62" s="26"/>
      <c r="GQ62" s="26"/>
      <c r="GR62" s="26"/>
      <c r="GS62" s="26"/>
      <c r="GT62" s="26"/>
      <c r="GU62" s="26"/>
      <c r="GV62" s="26"/>
      <c r="GW62" s="26"/>
      <c r="GX62" s="26"/>
      <c r="GY62" s="26"/>
      <c r="GZ62" s="26"/>
      <c r="HA62" s="26"/>
      <c r="HB62" s="26"/>
      <c r="HC62" s="26"/>
      <c r="HD62" s="26"/>
      <c r="HE62" s="26"/>
      <c r="HF62" s="26"/>
      <c r="HG62" s="26"/>
      <c r="HH62" s="26"/>
      <c r="HI62" s="26"/>
    </row>
    <row r="63" s="18" customFormat="1" ht="20.4" spans="1:217">
      <c r="A63" s="38" t="s">
        <v>39</v>
      </c>
      <c r="B63" s="34" t="s">
        <v>31</v>
      </c>
      <c r="C63" s="47">
        <v>8424.06</v>
      </c>
      <c r="D63" s="35">
        <f t="shared" ref="D63:D67" si="5">C63*10</f>
        <v>84240.6</v>
      </c>
      <c r="E63" s="45">
        <f>D63+D64+D65+D66</f>
        <v>314415.82</v>
      </c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26"/>
      <c r="DY63" s="26"/>
      <c r="DZ63" s="26"/>
      <c r="EA63" s="26"/>
      <c r="EB63" s="26"/>
      <c r="EC63" s="26"/>
      <c r="ED63" s="26"/>
      <c r="EE63" s="26"/>
      <c r="EF63" s="26"/>
      <c r="EG63" s="26"/>
      <c r="EH63" s="26"/>
      <c r="EI63" s="26"/>
      <c r="EJ63" s="26"/>
      <c r="EK63" s="26"/>
      <c r="EL63" s="26"/>
      <c r="EM63" s="26"/>
      <c r="EN63" s="26"/>
      <c r="EO63" s="26"/>
      <c r="EP63" s="26"/>
      <c r="EQ63" s="26"/>
      <c r="ER63" s="26"/>
      <c r="ES63" s="26"/>
      <c r="ET63" s="26"/>
      <c r="EU63" s="26"/>
      <c r="EV63" s="26"/>
      <c r="EW63" s="26"/>
      <c r="EX63" s="26"/>
      <c r="EY63" s="26"/>
      <c r="EZ63" s="26"/>
      <c r="FA63" s="26"/>
      <c r="FB63" s="26"/>
      <c r="FC63" s="26"/>
      <c r="FD63" s="26"/>
      <c r="FE63" s="26"/>
      <c r="FF63" s="26"/>
      <c r="FG63" s="26"/>
      <c r="FH63" s="26"/>
      <c r="FI63" s="26"/>
      <c r="FJ63" s="26"/>
      <c r="FK63" s="26"/>
      <c r="FL63" s="26"/>
      <c r="FM63" s="26"/>
      <c r="FN63" s="26"/>
      <c r="FO63" s="26"/>
      <c r="FP63" s="26"/>
      <c r="FQ63" s="26"/>
      <c r="FR63" s="26"/>
      <c r="FS63" s="26"/>
      <c r="FT63" s="26"/>
      <c r="FU63" s="26"/>
      <c r="FV63" s="26"/>
      <c r="FW63" s="26"/>
      <c r="FX63" s="26"/>
      <c r="FY63" s="26"/>
      <c r="FZ63" s="26"/>
      <c r="GA63" s="26"/>
      <c r="GB63" s="26"/>
      <c r="GC63" s="26"/>
      <c r="GD63" s="26"/>
      <c r="GE63" s="26"/>
      <c r="GF63" s="26"/>
      <c r="GG63" s="26"/>
      <c r="GH63" s="26"/>
      <c r="GI63" s="26"/>
      <c r="GJ63" s="26"/>
      <c r="GK63" s="26"/>
      <c r="GL63" s="26"/>
      <c r="GM63" s="26"/>
      <c r="GN63" s="26"/>
      <c r="GO63" s="26"/>
      <c r="GP63" s="26"/>
      <c r="GQ63" s="26"/>
      <c r="GR63" s="26"/>
      <c r="GS63" s="26"/>
      <c r="GT63" s="26"/>
      <c r="GU63" s="26"/>
      <c r="GV63" s="26"/>
      <c r="GW63" s="26"/>
      <c r="GX63" s="26"/>
      <c r="GY63" s="26"/>
      <c r="GZ63" s="26"/>
      <c r="HA63" s="26"/>
      <c r="HB63" s="26"/>
      <c r="HC63" s="26"/>
      <c r="HD63" s="26"/>
      <c r="HE63" s="26"/>
      <c r="HF63" s="26"/>
      <c r="HG63" s="26"/>
      <c r="HH63" s="26"/>
      <c r="HI63" s="26"/>
    </row>
    <row r="64" s="18" customFormat="1" ht="20.4" spans="1:217">
      <c r="A64" s="38"/>
      <c r="B64" s="34" t="s">
        <v>32</v>
      </c>
      <c r="C64" s="35">
        <v>7218.95</v>
      </c>
      <c r="D64" s="47">
        <f>C64*8</f>
        <v>57751.6</v>
      </c>
      <c r="E64" s="4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  <c r="DJ64" s="26"/>
      <c r="DK64" s="26"/>
      <c r="DL64" s="26"/>
      <c r="DM64" s="26"/>
      <c r="DN64" s="26"/>
      <c r="DO64" s="26"/>
      <c r="DP64" s="26"/>
      <c r="DQ64" s="26"/>
      <c r="DR64" s="26"/>
      <c r="DS64" s="26"/>
      <c r="DT64" s="26"/>
      <c r="DU64" s="26"/>
      <c r="DV64" s="26"/>
      <c r="DW64" s="26"/>
      <c r="DX64" s="26"/>
      <c r="DY64" s="26"/>
      <c r="DZ64" s="26"/>
      <c r="EA64" s="26"/>
      <c r="EB64" s="26"/>
      <c r="EC64" s="26"/>
      <c r="ED64" s="26"/>
      <c r="EE64" s="26"/>
      <c r="EF64" s="26"/>
      <c r="EG64" s="26"/>
      <c r="EH64" s="26"/>
      <c r="EI64" s="26"/>
      <c r="EJ64" s="26"/>
      <c r="EK64" s="26"/>
      <c r="EL64" s="26"/>
      <c r="EM64" s="26"/>
      <c r="EN64" s="26"/>
      <c r="EO64" s="26"/>
      <c r="EP64" s="26"/>
      <c r="EQ64" s="26"/>
      <c r="ER64" s="26"/>
      <c r="ES64" s="26"/>
      <c r="ET64" s="26"/>
      <c r="EU64" s="26"/>
      <c r="EV64" s="26"/>
      <c r="EW64" s="26"/>
      <c r="EX64" s="26"/>
      <c r="EY64" s="26"/>
      <c r="EZ64" s="26"/>
      <c r="FA64" s="26"/>
      <c r="FB64" s="26"/>
      <c r="FC64" s="26"/>
      <c r="FD64" s="26"/>
      <c r="FE64" s="26"/>
      <c r="FF64" s="26"/>
      <c r="FG64" s="26"/>
      <c r="FH64" s="26"/>
      <c r="FI64" s="26"/>
      <c r="FJ64" s="26"/>
      <c r="FK64" s="26"/>
      <c r="FL64" s="26"/>
      <c r="FM64" s="26"/>
      <c r="FN64" s="26"/>
      <c r="FO64" s="26"/>
      <c r="FP64" s="26"/>
      <c r="FQ64" s="26"/>
      <c r="FR64" s="26"/>
      <c r="FS64" s="26"/>
      <c r="FT64" s="26"/>
      <c r="FU64" s="26"/>
      <c r="FV64" s="26"/>
      <c r="FW64" s="26"/>
      <c r="FX64" s="26"/>
      <c r="FY64" s="26"/>
      <c r="FZ64" s="26"/>
      <c r="GA64" s="26"/>
      <c r="GB64" s="26"/>
      <c r="GC64" s="26"/>
      <c r="GD64" s="26"/>
      <c r="GE64" s="26"/>
      <c r="GF64" s="26"/>
      <c r="GG64" s="26"/>
      <c r="GH64" s="26"/>
      <c r="GI64" s="26"/>
      <c r="GJ64" s="26"/>
      <c r="GK64" s="26"/>
      <c r="GL64" s="26"/>
      <c r="GM64" s="26"/>
      <c r="GN64" s="26"/>
      <c r="GO64" s="26"/>
      <c r="GP64" s="26"/>
      <c r="GQ64" s="26"/>
      <c r="GR64" s="26"/>
      <c r="GS64" s="26"/>
      <c r="GT64" s="26"/>
      <c r="GU64" s="26"/>
      <c r="GV64" s="26"/>
      <c r="GW64" s="26"/>
      <c r="GX64" s="26"/>
      <c r="GY64" s="26"/>
      <c r="GZ64" s="26"/>
      <c r="HA64" s="26"/>
      <c r="HB64" s="26"/>
      <c r="HC64" s="26"/>
      <c r="HD64" s="26"/>
      <c r="HE64" s="26"/>
      <c r="HF64" s="26"/>
      <c r="HG64" s="26"/>
      <c r="HH64" s="26"/>
      <c r="HI64" s="26"/>
    </row>
    <row r="65" s="18" customFormat="1" ht="20.4" spans="1:217">
      <c r="A65" s="38"/>
      <c r="B65" s="34" t="s">
        <v>33</v>
      </c>
      <c r="C65" s="35">
        <v>6160.77</v>
      </c>
      <c r="D65" s="35">
        <f t="shared" si="5"/>
        <v>61607.7</v>
      </c>
      <c r="E65" s="4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26"/>
      <c r="GM65" s="26"/>
      <c r="GN65" s="26"/>
      <c r="GO65" s="26"/>
      <c r="GP65" s="26"/>
      <c r="GQ65" s="26"/>
      <c r="GR65" s="26"/>
      <c r="GS65" s="26"/>
      <c r="GT65" s="26"/>
      <c r="GU65" s="26"/>
      <c r="GV65" s="26"/>
      <c r="GW65" s="26"/>
      <c r="GX65" s="26"/>
      <c r="GY65" s="26"/>
      <c r="GZ65" s="26"/>
      <c r="HA65" s="26"/>
      <c r="HB65" s="26"/>
      <c r="HC65" s="26"/>
      <c r="HD65" s="26"/>
      <c r="HE65" s="26"/>
      <c r="HF65" s="26"/>
      <c r="HG65" s="26"/>
      <c r="HH65" s="26"/>
      <c r="HI65" s="26"/>
    </row>
    <row r="66" s="18" customFormat="1" ht="20.4" spans="1:217">
      <c r="A66" s="39"/>
      <c r="B66" s="34" t="s">
        <v>7</v>
      </c>
      <c r="C66" s="35">
        <v>6156.44</v>
      </c>
      <c r="D66" s="35">
        <f t="shared" ref="D66:D71" si="6">C66*18</f>
        <v>110815.92</v>
      </c>
      <c r="E66" s="49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26"/>
      <c r="GM66" s="26"/>
      <c r="GN66" s="26"/>
      <c r="GO66" s="26"/>
      <c r="GP66" s="26"/>
      <c r="GQ66" s="26"/>
      <c r="GR66" s="26"/>
      <c r="GS66" s="26"/>
      <c r="GT66" s="26"/>
      <c r="GU66" s="26"/>
      <c r="GV66" s="26"/>
      <c r="GW66" s="26"/>
      <c r="GX66" s="26"/>
      <c r="GY66" s="26"/>
      <c r="GZ66" s="26"/>
      <c r="HA66" s="26"/>
      <c r="HB66" s="26"/>
      <c r="HC66" s="26"/>
      <c r="HD66" s="26"/>
      <c r="HE66" s="26"/>
      <c r="HF66" s="26"/>
      <c r="HG66" s="26"/>
      <c r="HH66" s="26"/>
      <c r="HI66" s="26"/>
    </row>
    <row r="67" s="19" customFormat="1" ht="20.4" spans="1:217">
      <c r="A67" s="33" t="s">
        <v>55</v>
      </c>
      <c r="B67" s="34" t="s">
        <v>33</v>
      </c>
      <c r="C67" s="35">
        <v>4006.26</v>
      </c>
      <c r="D67" s="35">
        <f t="shared" si="5"/>
        <v>40062.6</v>
      </c>
      <c r="E67" s="51">
        <f>D67+D68</f>
        <v>141407.28</v>
      </c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  <c r="DQ67" s="26"/>
      <c r="DR67" s="26"/>
      <c r="DS67" s="26"/>
      <c r="DT67" s="26"/>
      <c r="DU67" s="26"/>
      <c r="DV67" s="26"/>
      <c r="DW67" s="26"/>
      <c r="DX67" s="26"/>
      <c r="DY67" s="26"/>
      <c r="DZ67" s="26"/>
      <c r="EA67" s="26"/>
      <c r="EB67" s="26"/>
      <c r="EC67" s="26"/>
      <c r="ED67" s="26"/>
      <c r="EE67" s="26"/>
      <c r="EF67" s="26"/>
      <c r="EG67" s="26"/>
      <c r="EH67" s="26"/>
      <c r="EI67" s="26"/>
      <c r="EJ67" s="26"/>
      <c r="EK67" s="26"/>
      <c r="EL67" s="26"/>
      <c r="EM67" s="26"/>
      <c r="EN67" s="26"/>
      <c r="EO67" s="26"/>
      <c r="EP67" s="26"/>
      <c r="EQ67" s="26"/>
      <c r="ER67" s="26"/>
      <c r="ES67" s="26"/>
      <c r="ET67" s="26"/>
      <c r="EU67" s="26"/>
      <c r="EV67" s="26"/>
      <c r="EW67" s="26"/>
      <c r="EX67" s="26"/>
      <c r="EY67" s="26"/>
      <c r="EZ67" s="26"/>
      <c r="FA67" s="26"/>
      <c r="FB67" s="26"/>
      <c r="FC67" s="26"/>
      <c r="FD67" s="26"/>
      <c r="FE67" s="26"/>
      <c r="FF67" s="26"/>
      <c r="FG67" s="26"/>
      <c r="FH67" s="26"/>
      <c r="FI67" s="26"/>
      <c r="FJ67" s="26"/>
      <c r="FK67" s="26"/>
      <c r="FL67" s="26"/>
      <c r="FM67" s="26"/>
      <c r="FN67" s="26"/>
      <c r="FO67" s="26"/>
      <c r="FP67" s="26"/>
      <c r="FQ67" s="26"/>
      <c r="FR67" s="26"/>
      <c r="FS67" s="26"/>
      <c r="FT67" s="26"/>
      <c r="FU67" s="26"/>
      <c r="FV67" s="26"/>
      <c r="FW67" s="26"/>
      <c r="FX67" s="26"/>
      <c r="FY67" s="26"/>
      <c r="FZ67" s="26"/>
      <c r="GA67" s="26"/>
      <c r="GB67" s="26"/>
      <c r="GC67" s="26"/>
      <c r="GD67" s="26"/>
      <c r="GE67" s="26"/>
      <c r="GF67" s="26"/>
      <c r="GG67" s="26"/>
      <c r="GH67" s="26"/>
      <c r="GI67" s="26"/>
      <c r="GJ67" s="26"/>
      <c r="GK67" s="26"/>
      <c r="GL67" s="26"/>
      <c r="GM67" s="26"/>
      <c r="GN67" s="26"/>
      <c r="GO67" s="26"/>
      <c r="GP67" s="26"/>
      <c r="GQ67" s="26"/>
      <c r="GR67" s="26"/>
      <c r="GS67" s="26"/>
      <c r="GT67" s="26"/>
      <c r="GU67" s="26"/>
      <c r="GV67" s="26"/>
      <c r="GW67" s="26"/>
      <c r="GX67" s="26"/>
      <c r="GY67" s="26"/>
      <c r="GZ67" s="26"/>
      <c r="HA67" s="26"/>
      <c r="HB67" s="26"/>
      <c r="HC67" s="26"/>
      <c r="HD67" s="26"/>
      <c r="HE67" s="26"/>
      <c r="HF67" s="26"/>
      <c r="HG67" s="26"/>
      <c r="HH67" s="26"/>
      <c r="HI67" s="26"/>
    </row>
    <row r="68" s="19" customFormat="1" ht="20.4" spans="1:217">
      <c r="A68" s="39"/>
      <c r="B68" s="34" t="s">
        <v>7</v>
      </c>
      <c r="C68" s="35">
        <v>5630.26</v>
      </c>
      <c r="D68" s="35">
        <f t="shared" si="6"/>
        <v>101344.68</v>
      </c>
      <c r="E68" s="52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/>
      <c r="DY68" s="26"/>
      <c r="DZ68" s="26"/>
      <c r="EA68" s="26"/>
      <c r="EB68" s="26"/>
      <c r="EC68" s="26"/>
      <c r="ED68" s="26"/>
      <c r="EE68" s="26"/>
      <c r="EF68" s="26"/>
      <c r="EG68" s="26"/>
      <c r="EH68" s="26"/>
      <c r="EI68" s="26"/>
      <c r="EJ68" s="26"/>
      <c r="EK68" s="26"/>
      <c r="EL68" s="26"/>
      <c r="EM68" s="26"/>
      <c r="EN68" s="26"/>
      <c r="EO68" s="26"/>
      <c r="EP68" s="26"/>
      <c r="EQ68" s="26"/>
      <c r="ER68" s="26"/>
      <c r="ES68" s="26"/>
      <c r="ET68" s="26"/>
      <c r="EU68" s="26"/>
      <c r="EV68" s="26"/>
      <c r="EW68" s="26"/>
      <c r="EX68" s="26"/>
      <c r="EY68" s="26"/>
      <c r="EZ68" s="26"/>
      <c r="FA68" s="26"/>
      <c r="FB68" s="26"/>
      <c r="FC68" s="26"/>
      <c r="FD68" s="26"/>
      <c r="FE68" s="26"/>
      <c r="FF68" s="26"/>
      <c r="FG68" s="26"/>
      <c r="FH68" s="26"/>
      <c r="FI68" s="26"/>
      <c r="FJ68" s="26"/>
      <c r="FK68" s="26"/>
      <c r="FL68" s="26"/>
      <c r="FM68" s="26"/>
      <c r="FN68" s="26"/>
      <c r="FO68" s="26"/>
      <c r="FP68" s="26"/>
      <c r="FQ68" s="26"/>
      <c r="FR68" s="26"/>
      <c r="FS68" s="26"/>
      <c r="FT68" s="26"/>
      <c r="FU68" s="26"/>
      <c r="FV68" s="26"/>
      <c r="FW68" s="26"/>
      <c r="FX68" s="26"/>
      <c r="FY68" s="26"/>
      <c r="FZ68" s="26"/>
      <c r="GA68" s="26"/>
      <c r="GB68" s="26"/>
      <c r="GC68" s="26"/>
      <c r="GD68" s="26"/>
      <c r="GE68" s="26"/>
      <c r="GF68" s="26"/>
      <c r="GG68" s="26"/>
      <c r="GH68" s="26"/>
      <c r="GI68" s="26"/>
      <c r="GJ68" s="26"/>
      <c r="GK68" s="26"/>
      <c r="GL68" s="26"/>
      <c r="GM68" s="26"/>
      <c r="GN68" s="26"/>
      <c r="GO68" s="26"/>
      <c r="GP68" s="26"/>
      <c r="GQ68" s="26"/>
      <c r="GR68" s="26"/>
      <c r="GS68" s="26"/>
      <c r="GT68" s="26"/>
      <c r="GU68" s="26"/>
      <c r="GV68" s="26"/>
      <c r="GW68" s="26"/>
      <c r="GX68" s="26"/>
      <c r="GY68" s="26"/>
      <c r="GZ68" s="26"/>
      <c r="HA68" s="26"/>
      <c r="HB68" s="26"/>
      <c r="HC68" s="26"/>
      <c r="HD68" s="26"/>
      <c r="HE68" s="26"/>
      <c r="HF68" s="26"/>
      <c r="HG68" s="26"/>
      <c r="HH68" s="26"/>
      <c r="HI68" s="26"/>
    </row>
    <row r="69" s="20" customFormat="1" ht="20.4" spans="1:217">
      <c r="A69" s="33" t="s">
        <v>56</v>
      </c>
      <c r="B69" s="34" t="s">
        <v>31</v>
      </c>
      <c r="C69" s="47">
        <v>1737.47</v>
      </c>
      <c r="D69" s="35">
        <f>C69*10</f>
        <v>17374.7</v>
      </c>
      <c r="E69" s="45">
        <f>D69+D70+D71</f>
        <v>42284.52</v>
      </c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  <c r="DK69" s="26"/>
      <c r="DL69" s="26"/>
      <c r="DM69" s="26"/>
      <c r="DN69" s="26"/>
      <c r="DO69" s="26"/>
      <c r="DP69" s="26"/>
      <c r="DQ69" s="26"/>
      <c r="DR69" s="26"/>
      <c r="DS69" s="26"/>
      <c r="DT69" s="26"/>
      <c r="DU69" s="26"/>
      <c r="DV69" s="26"/>
      <c r="DW69" s="26"/>
      <c r="DX69" s="26"/>
      <c r="DY69" s="26"/>
      <c r="DZ69" s="26"/>
      <c r="EA69" s="26"/>
      <c r="EB69" s="26"/>
      <c r="EC69" s="26"/>
      <c r="ED69" s="26"/>
      <c r="EE69" s="26"/>
      <c r="EF69" s="26"/>
      <c r="EG69" s="26"/>
      <c r="EH69" s="26"/>
      <c r="EI69" s="26"/>
      <c r="EJ69" s="26"/>
      <c r="EK69" s="26"/>
      <c r="EL69" s="26"/>
      <c r="EM69" s="26"/>
      <c r="EN69" s="26"/>
      <c r="EO69" s="26"/>
      <c r="EP69" s="26"/>
      <c r="EQ69" s="26"/>
      <c r="ER69" s="26"/>
      <c r="ES69" s="26"/>
      <c r="ET69" s="26"/>
      <c r="EU69" s="26"/>
      <c r="EV69" s="26"/>
      <c r="EW69" s="26"/>
      <c r="EX69" s="26"/>
      <c r="EY69" s="26"/>
      <c r="EZ69" s="26"/>
      <c r="FA69" s="26"/>
      <c r="FB69" s="26"/>
      <c r="FC69" s="26"/>
      <c r="FD69" s="26"/>
      <c r="FE69" s="26"/>
      <c r="FF69" s="26"/>
      <c r="FG69" s="26"/>
      <c r="FH69" s="26"/>
      <c r="FI69" s="26"/>
      <c r="FJ69" s="26"/>
      <c r="FK69" s="26"/>
      <c r="FL69" s="26"/>
      <c r="FM69" s="26"/>
      <c r="FN69" s="26"/>
      <c r="FO69" s="26"/>
      <c r="FP69" s="26"/>
      <c r="FQ69" s="26"/>
      <c r="FR69" s="26"/>
      <c r="FS69" s="26"/>
      <c r="FT69" s="26"/>
      <c r="FU69" s="26"/>
      <c r="FV69" s="26"/>
      <c r="FW69" s="26"/>
      <c r="FX69" s="26"/>
      <c r="FY69" s="26"/>
      <c r="FZ69" s="26"/>
      <c r="GA69" s="26"/>
      <c r="GB69" s="26"/>
      <c r="GC69" s="26"/>
      <c r="GD69" s="26"/>
      <c r="GE69" s="26"/>
      <c r="GF69" s="26"/>
      <c r="GG69" s="26"/>
      <c r="GH69" s="26"/>
      <c r="GI69" s="26"/>
      <c r="GJ69" s="26"/>
      <c r="GK69" s="26"/>
      <c r="GL69" s="26"/>
      <c r="GM69" s="26"/>
      <c r="GN69" s="26"/>
      <c r="GO69" s="26"/>
      <c r="GP69" s="26"/>
      <c r="GQ69" s="26"/>
      <c r="GR69" s="26"/>
      <c r="GS69" s="26"/>
      <c r="GT69" s="26"/>
      <c r="GU69" s="26"/>
      <c r="GV69" s="26"/>
      <c r="GW69" s="26"/>
      <c r="GX69" s="26"/>
      <c r="GY69" s="26"/>
      <c r="GZ69" s="26"/>
      <c r="HA69" s="26"/>
      <c r="HB69" s="26"/>
      <c r="HC69" s="26"/>
      <c r="HD69" s="26"/>
      <c r="HE69" s="26"/>
      <c r="HF69" s="26"/>
      <c r="HG69" s="26"/>
      <c r="HH69" s="26"/>
      <c r="HI69" s="26"/>
    </row>
    <row r="70" s="20" customFormat="1" ht="20.4" spans="1:217">
      <c r="A70" s="38"/>
      <c r="B70" s="34" t="s">
        <v>32</v>
      </c>
      <c r="C70" s="35">
        <v>946.28</v>
      </c>
      <c r="D70" s="47">
        <f t="shared" ref="D70:D73" si="7">C70*8</f>
        <v>7570.24</v>
      </c>
      <c r="E70" s="4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  <c r="DJ70" s="26"/>
      <c r="DK70" s="26"/>
      <c r="DL70" s="26"/>
      <c r="DM70" s="26"/>
      <c r="DN70" s="26"/>
      <c r="DO70" s="26"/>
      <c r="DP70" s="26"/>
      <c r="DQ70" s="26"/>
      <c r="DR70" s="26"/>
      <c r="DS70" s="26"/>
      <c r="DT70" s="26"/>
      <c r="DU70" s="26"/>
      <c r="DV70" s="26"/>
      <c r="DW70" s="26"/>
      <c r="DX70" s="26"/>
      <c r="DY70" s="26"/>
      <c r="DZ70" s="26"/>
      <c r="EA70" s="26"/>
      <c r="EB70" s="26"/>
      <c r="EC70" s="26"/>
      <c r="ED70" s="26"/>
      <c r="EE70" s="26"/>
      <c r="EF70" s="26"/>
      <c r="EG70" s="26"/>
      <c r="EH70" s="26"/>
      <c r="EI70" s="26"/>
      <c r="EJ70" s="26"/>
      <c r="EK70" s="26"/>
      <c r="EL70" s="26"/>
      <c r="EM70" s="26"/>
      <c r="EN70" s="26"/>
      <c r="EO70" s="26"/>
      <c r="EP70" s="26"/>
      <c r="EQ70" s="26"/>
      <c r="ER70" s="26"/>
      <c r="ES70" s="26"/>
      <c r="ET70" s="26"/>
      <c r="EU70" s="26"/>
      <c r="EV70" s="26"/>
      <c r="EW70" s="26"/>
      <c r="EX70" s="26"/>
      <c r="EY70" s="26"/>
      <c r="EZ70" s="26"/>
      <c r="FA70" s="26"/>
      <c r="FB70" s="26"/>
      <c r="FC70" s="26"/>
      <c r="FD70" s="26"/>
      <c r="FE70" s="26"/>
      <c r="FF70" s="26"/>
      <c r="FG70" s="26"/>
      <c r="FH70" s="26"/>
      <c r="FI70" s="26"/>
      <c r="FJ70" s="26"/>
      <c r="FK70" s="26"/>
      <c r="FL70" s="26"/>
      <c r="FM70" s="26"/>
      <c r="FN70" s="26"/>
      <c r="FO70" s="26"/>
      <c r="FP70" s="26"/>
      <c r="FQ70" s="26"/>
      <c r="FR70" s="26"/>
      <c r="FS70" s="26"/>
      <c r="FT70" s="26"/>
      <c r="FU70" s="26"/>
      <c r="FV70" s="26"/>
      <c r="FW70" s="26"/>
      <c r="FX70" s="26"/>
      <c r="FY70" s="26"/>
      <c r="FZ70" s="26"/>
      <c r="GA70" s="26"/>
      <c r="GB70" s="26"/>
      <c r="GC70" s="26"/>
      <c r="GD70" s="26"/>
      <c r="GE70" s="26"/>
      <c r="GF70" s="26"/>
      <c r="GG70" s="26"/>
      <c r="GH70" s="26"/>
      <c r="GI70" s="26"/>
      <c r="GJ70" s="26"/>
      <c r="GK70" s="26"/>
      <c r="GL70" s="26"/>
      <c r="GM70" s="26"/>
      <c r="GN70" s="26"/>
      <c r="GO70" s="26"/>
      <c r="GP70" s="26"/>
      <c r="GQ70" s="26"/>
      <c r="GR70" s="26"/>
      <c r="GS70" s="26"/>
      <c r="GT70" s="26"/>
      <c r="GU70" s="26"/>
      <c r="GV70" s="26"/>
      <c r="GW70" s="26"/>
      <c r="GX70" s="26"/>
      <c r="GY70" s="26"/>
      <c r="GZ70" s="26"/>
      <c r="HA70" s="26"/>
      <c r="HB70" s="26"/>
      <c r="HC70" s="26"/>
      <c r="HD70" s="26"/>
      <c r="HE70" s="26"/>
      <c r="HF70" s="26"/>
      <c r="HG70" s="26"/>
      <c r="HH70" s="26"/>
      <c r="HI70" s="26"/>
    </row>
    <row r="71" s="20" customFormat="1" ht="20.4" spans="1:217">
      <c r="A71" s="39"/>
      <c r="B71" s="34" t="s">
        <v>7</v>
      </c>
      <c r="C71" s="35">
        <v>963.31</v>
      </c>
      <c r="D71" s="35">
        <f t="shared" si="6"/>
        <v>17339.58</v>
      </c>
      <c r="E71" s="49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  <c r="DJ71" s="26"/>
      <c r="DK71" s="26"/>
      <c r="DL71" s="26"/>
      <c r="DM71" s="26"/>
      <c r="DN71" s="26"/>
      <c r="DO71" s="26"/>
      <c r="DP71" s="26"/>
      <c r="DQ71" s="26"/>
      <c r="DR71" s="26"/>
      <c r="DS71" s="26"/>
      <c r="DT71" s="26"/>
      <c r="DU71" s="26"/>
      <c r="DV71" s="26"/>
      <c r="DW71" s="26"/>
      <c r="DX71" s="26"/>
      <c r="DY71" s="26"/>
      <c r="DZ71" s="26"/>
      <c r="EA71" s="26"/>
      <c r="EB71" s="26"/>
      <c r="EC71" s="26"/>
      <c r="ED71" s="26"/>
      <c r="EE71" s="26"/>
      <c r="EF71" s="26"/>
      <c r="EG71" s="26"/>
      <c r="EH71" s="26"/>
      <c r="EI71" s="26"/>
      <c r="EJ71" s="26"/>
      <c r="EK71" s="26"/>
      <c r="EL71" s="26"/>
      <c r="EM71" s="26"/>
      <c r="EN71" s="26"/>
      <c r="EO71" s="26"/>
      <c r="EP71" s="26"/>
      <c r="EQ71" s="26"/>
      <c r="ER71" s="26"/>
      <c r="ES71" s="26"/>
      <c r="ET71" s="26"/>
      <c r="EU71" s="26"/>
      <c r="EV71" s="26"/>
      <c r="EW71" s="26"/>
      <c r="EX71" s="26"/>
      <c r="EY71" s="26"/>
      <c r="EZ71" s="26"/>
      <c r="FA71" s="26"/>
      <c r="FB71" s="26"/>
      <c r="FC71" s="26"/>
      <c r="FD71" s="26"/>
      <c r="FE71" s="26"/>
      <c r="FF71" s="26"/>
      <c r="FG71" s="26"/>
      <c r="FH71" s="26"/>
      <c r="FI71" s="26"/>
      <c r="FJ71" s="26"/>
      <c r="FK71" s="26"/>
      <c r="FL71" s="26"/>
      <c r="FM71" s="26"/>
      <c r="FN71" s="26"/>
      <c r="FO71" s="26"/>
      <c r="FP71" s="26"/>
      <c r="FQ71" s="26"/>
      <c r="FR71" s="26"/>
      <c r="FS71" s="26"/>
      <c r="FT71" s="26"/>
      <c r="FU71" s="26"/>
      <c r="FV71" s="26"/>
      <c r="FW71" s="26"/>
      <c r="FX71" s="26"/>
      <c r="FY71" s="26"/>
      <c r="FZ71" s="26"/>
      <c r="GA71" s="26"/>
      <c r="GB71" s="26"/>
      <c r="GC71" s="26"/>
      <c r="GD71" s="26"/>
      <c r="GE71" s="26"/>
      <c r="GF71" s="26"/>
      <c r="GG71" s="26"/>
      <c r="GH71" s="26"/>
      <c r="GI71" s="26"/>
      <c r="GJ71" s="26"/>
      <c r="GK71" s="26"/>
      <c r="GL71" s="26"/>
      <c r="GM71" s="26"/>
      <c r="GN71" s="26"/>
      <c r="GO71" s="26"/>
      <c r="GP71" s="26"/>
      <c r="GQ71" s="26"/>
      <c r="GR71" s="26"/>
      <c r="GS71" s="26"/>
      <c r="GT71" s="26"/>
      <c r="GU71" s="26"/>
      <c r="GV71" s="26"/>
      <c r="GW71" s="26"/>
      <c r="GX71" s="26"/>
      <c r="GY71" s="26"/>
      <c r="GZ71" s="26"/>
      <c r="HA71" s="26"/>
      <c r="HB71" s="26"/>
      <c r="HC71" s="26"/>
      <c r="HD71" s="26"/>
      <c r="HE71" s="26"/>
      <c r="HF71" s="26"/>
      <c r="HG71" s="26"/>
      <c r="HH71" s="26"/>
      <c r="HI71" s="26"/>
    </row>
    <row r="72" s="14" customFormat="1" ht="20.4" spans="1:217">
      <c r="A72" s="33" t="s">
        <v>57</v>
      </c>
      <c r="B72" s="34" t="s">
        <v>44</v>
      </c>
      <c r="C72" s="35">
        <v>5000</v>
      </c>
      <c r="D72" s="35">
        <f t="shared" si="7"/>
        <v>40000</v>
      </c>
      <c r="E72" s="45">
        <f>D72+D73+D74</f>
        <v>130000</v>
      </c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  <c r="DG72" s="26"/>
      <c r="DH72" s="26"/>
      <c r="DI72" s="26"/>
      <c r="DJ72" s="26"/>
      <c r="DK72" s="26"/>
      <c r="DL72" s="26"/>
      <c r="DM72" s="26"/>
      <c r="DN72" s="26"/>
      <c r="DO72" s="26"/>
      <c r="DP72" s="26"/>
      <c r="DQ72" s="26"/>
      <c r="DR72" s="26"/>
      <c r="DS72" s="26"/>
      <c r="DT72" s="26"/>
      <c r="DU72" s="26"/>
      <c r="DV72" s="26"/>
      <c r="DW72" s="26"/>
      <c r="DX72" s="26"/>
      <c r="DY72" s="26"/>
      <c r="DZ72" s="26"/>
      <c r="EA72" s="26"/>
      <c r="EB72" s="26"/>
      <c r="EC72" s="26"/>
      <c r="ED72" s="26"/>
      <c r="EE72" s="26"/>
      <c r="EF72" s="26"/>
      <c r="EG72" s="26"/>
      <c r="EH72" s="26"/>
      <c r="EI72" s="26"/>
      <c r="EJ72" s="26"/>
      <c r="EK72" s="26"/>
      <c r="EL72" s="26"/>
      <c r="EM72" s="26"/>
      <c r="EN72" s="26"/>
      <c r="EO72" s="26"/>
      <c r="EP72" s="26"/>
      <c r="EQ72" s="26"/>
      <c r="ER72" s="26"/>
      <c r="ES72" s="26"/>
      <c r="ET72" s="26"/>
      <c r="EU72" s="26"/>
      <c r="EV72" s="26"/>
      <c r="EW72" s="26"/>
      <c r="EX72" s="26"/>
      <c r="EY72" s="26"/>
      <c r="EZ72" s="26"/>
      <c r="FA72" s="26"/>
      <c r="FB72" s="26"/>
      <c r="FC72" s="26"/>
      <c r="FD72" s="26"/>
      <c r="FE72" s="26"/>
      <c r="FF72" s="26"/>
      <c r="FG72" s="26"/>
      <c r="FH72" s="26"/>
      <c r="FI72" s="26"/>
      <c r="FJ72" s="26"/>
      <c r="FK72" s="26"/>
      <c r="FL72" s="26"/>
      <c r="FM72" s="26"/>
      <c r="FN72" s="26"/>
      <c r="FO72" s="26"/>
      <c r="FP72" s="26"/>
      <c r="FQ72" s="26"/>
      <c r="FR72" s="26"/>
      <c r="FS72" s="26"/>
      <c r="FT72" s="26"/>
      <c r="FU72" s="26"/>
      <c r="FV72" s="26"/>
      <c r="FW72" s="26"/>
      <c r="FX72" s="26"/>
      <c r="FY72" s="26"/>
      <c r="FZ72" s="26"/>
      <c r="GA72" s="26"/>
      <c r="GB72" s="26"/>
      <c r="GC72" s="26"/>
      <c r="GD72" s="26"/>
      <c r="GE72" s="26"/>
      <c r="GF72" s="26"/>
      <c r="GG72" s="26"/>
      <c r="GH72" s="26"/>
      <c r="GI72" s="26"/>
      <c r="GJ72" s="26"/>
      <c r="GK72" s="26"/>
      <c r="GL72" s="26"/>
      <c r="GM72" s="26"/>
      <c r="GN72" s="26"/>
      <c r="GO72" s="26"/>
      <c r="GP72" s="26"/>
      <c r="GQ72" s="26"/>
      <c r="GR72" s="26"/>
      <c r="GS72" s="26"/>
      <c r="GT72" s="26"/>
      <c r="GU72" s="26"/>
      <c r="GV72" s="26"/>
      <c r="GW72" s="26"/>
      <c r="GX72" s="26"/>
      <c r="GY72" s="26"/>
      <c r="GZ72" s="26"/>
      <c r="HA72" s="26"/>
      <c r="HB72" s="26"/>
      <c r="HC72" s="26"/>
      <c r="HD72" s="26"/>
      <c r="HE72" s="26"/>
      <c r="HF72" s="26"/>
      <c r="HG72" s="26"/>
      <c r="HH72" s="26"/>
      <c r="HI72" s="26"/>
    </row>
    <row r="73" s="14" customFormat="1" ht="20.4" spans="1:217">
      <c r="A73" s="38"/>
      <c r="B73" s="34" t="s">
        <v>46</v>
      </c>
      <c r="C73" s="35">
        <v>5000</v>
      </c>
      <c r="D73" s="35">
        <f t="shared" si="7"/>
        <v>40000</v>
      </c>
      <c r="E73" s="4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6"/>
      <c r="DI73" s="26"/>
      <c r="DJ73" s="26"/>
      <c r="DK73" s="26"/>
      <c r="DL73" s="26"/>
      <c r="DM73" s="26"/>
      <c r="DN73" s="26"/>
      <c r="DO73" s="26"/>
      <c r="DP73" s="26"/>
      <c r="DQ73" s="26"/>
      <c r="DR73" s="26"/>
      <c r="DS73" s="26"/>
      <c r="DT73" s="26"/>
      <c r="DU73" s="26"/>
      <c r="DV73" s="26"/>
      <c r="DW73" s="26"/>
      <c r="DX73" s="26"/>
      <c r="DY73" s="26"/>
      <c r="DZ73" s="26"/>
      <c r="EA73" s="26"/>
      <c r="EB73" s="26"/>
      <c r="EC73" s="26"/>
      <c r="ED73" s="26"/>
      <c r="EE73" s="26"/>
      <c r="EF73" s="26"/>
      <c r="EG73" s="26"/>
      <c r="EH73" s="26"/>
      <c r="EI73" s="26"/>
      <c r="EJ73" s="26"/>
      <c r="EK73" s="26"/>
      <c r="EL73" s="26"/>
      <c r="EM73" s="26"/>
      <c r="EN73" s="26"/>
      <c r="EO73" s="26"/>
      <c r="EP73" s="26"/>
      <c r="EQ73" s="26"/>
      <c r="ER73" s="26"/>
      <c r="ES73" s="26"/>
      <c r="ET73" s="26"/>
      <c r="EU73" s="26"/>
      <c r="EV73" s="26"/>
      <c r="EW73" s="26"/>
      <c r="EX73" s="26"/>
      <c r="EY73" s="26"/>
      <c r="EZ73" s="26"/>
      <c r="FA73" s="26"/>
      <c r="FB73" s="26"/>
      <c r="FC73" s="26"/>
      <c r="FD73" s="26"/>
      <c r="FE73" s="26"/>
      <c r="FF73" s="26"/>
      <c r="FG73" s="26"/>
      <c r="FH73" s="26"/>
      <c r="FI73" s="26"/>
      <c r="FJ73" s="26"/>
      <c r="FK73" s="26"/>
      <c r="FL73" s="26"/>
      <c r="FM73" s="26"/>
      <c r="FN73" s="26"/>
      <c r="FO73" s="26"/>
      <c r="FP73" s="26"/>
      <c r="FQ73" s="26"/>
      <c r="FR73" s="26"/>
      <c r="FS73" s="26"/>
      <c r="FT73" s="26"/>
      <c r="FU73" s="26"/>
      <c r="FV73" s="26"/>
      <c r="FW73" s="26"/>
      <c r="FX73" s="26"/>
      <c r="FY73" s="26"/>
      <c r="FZ73" s="26"/>
      <c r="GA73" s="26"/>
      <c r="GB73" s="26"/>
      <c r="GC73" s="26"/>
      <c r="GD73" s="26"/>
      <c r="GE73" s="26"/>
      <c r="GF73" s="26"/>
      <c r="GG73" s="26"/>
      <c r="GH73" s="26"/>
      <c r="GI73" s="26"/>
      <c r="GJ73" s="26"/>
      <c r="GK73" s="26"/>
      <c r="GL73" s="26"/>
      <c r="GM73" s="26"/>
      <c r="GN73" s="26"/>
      <c r="GO73" s="26"/>
      <c r="GP73" s="26"/>
      <c r="GQ73" s="26"/>
      <c r="GR73" s="26"/>
      <c r="GS73" s="26"/>
      <c r="GT73" s="26"/>
      <c r="GU73" s="26"/>
      <c r="GV73" s="26"/>
      <c r="GW73" s="26"/>
      <c r="GX73" s="26"/>
      <c r="GY73" s="26"/>
      <c r="GZ73" s="26"/>
      <c r="HA73" s="26"/>
      <c r="HB73" s="26"/>
      <c r="HC73" s="26"/>
      <c r="HD73" s="26"/>
      <c r="HE73" s="26"/>
      <c r="HF73" s="26"/>
      <c r="HG73" s="26"/>
      <c r="HH73" s="26"/>
      <c r="HI73" s="26"/>
    </row>
    <row r="74" s="14" customFormat="1" ht="20.4" spans="1:217">
      <c r="A74" s="39"/>
      <c r="B74" s="34" t="s">
        <v>37</v>
      </c>
      <c r="C74" s="35">
        <v>5000</v>
      </c>
      <c r="D74" s="35">
        <f t="shared" ref="D74:D78" si="8">C74*10</f>
        <v>50000</v>
      </c>
      <c r="E74" s="49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  <c r="DH74" s="26"/>
      <c r="DI74" s="26"/>
      <c r="DJ74" s="26"/>
      <c r="DK74" s="26"/>
      <c r="DL74" s="26"/>
      <c r="DM74" s="26"/>
      <c r="DN74" s="26"/>
      <c r="DO74" s="26"/>
      <c r="DP74" s="26"/>
      <c r="DQ74" s="26"/>
      <c r="DR74" s="26"/>
      <c r="DS74" s="26"/>
      <c r="DT74" s="26"/>
      <c r="DU74" s="26"/>
      <c r="DV74" s="26"/>
      <c r="DW74" s="26"/>
      <c r="DX74" s="26"/>
      <c r="DY74" s="26"/>
      <c r="DZ74" s="26"/>
      <c r="EA74" s="26"/>
      <c r="EB74" s="26"/>
      <c r="EC74" s="26"/>
      <c r="ED74" s="26"/>
      <c r="EE74" s="26"/>
      <c r="EF74" s="26"/>
      <c r="EG74" s="26"/>
      <c r="EH74" s="26"/>
      <c r="EI74" s="26"/>
      <c r="EJ74" s="26"/>
      <c r="EK74" s="26"/>
      <c r="EL74" s="26"/>
      <c r="EM74" s="26"/>
      <c r="EN74" s="26"/>
      <c r="EO74" s="26"/>
      <c r="EP74" s="26"/>
      <c r="EQ74" s="26"/>
      <c r="ER74" s="26"/>
      <c r="ES74" s="26"/>
      <c r="ET74" s="26"/>
      <c r="EU74" s="26"/>
      <c r="EV74" s="26"/>
      <c r="EW74" s="26"/>
      <c r="EX74" s="26"/>
      <c r="EY74" s="26"/>
      <c r="EZ74" s="26"/>
      <c r="FA74" s="26"/>
      <c r="FB74" s="26"/>
      <c r="FC74" s="26"/>
      <c r="FD74" s="26"/>
      <c r="FE74" s="26"/>
      <c r="FF74" s="26"/>
      <c r="FG74" s="26"/>
      <c r="FH74" s="26"/>
      <c r="FI74" s="26"/>
      <c r="FJ74" s="26"/>
      <c r="FK74" s="26"/>
      <c r="FL74" s="26"/>
      <c r="FM74" s="26"/>
      <c r="FN74" s="26"/>
      <c r="FO74" s="26"/>
      <c r="FP74" s="26"/>
      <c r="FQ74" s="26"/>
      <c r="FR74" s="26"/>
      <c r="FS74" s="26"/>
      <c r="FT74" s="26"/>
      <c r="FU74" s="26"/>
      <c r="FV74" s="26"/>
      <c r="FW74" s="26"/>
      <c r="FX74" s="26"/>
      <c r="FY74" s="26"/>
      <c r="FZ74" s="26"/>
      <c r="GA74" s="26"/>
      <c r="GB74" s="26"/>
      <c r="GC74" s="26"/>
      <c r="GD74" s="26"/>
      <c r="GE74" s="26"/>
      <c r="GF74" s="26"/>
      <c r="GG74" s="26"/>
      <c r="GH74" s="26"/>
      <c r="GI74" s="26"/>
      <c r="GJ74" s="26"/>
      <c r="GK74" s="26"/>
      <c r="GL74" s="26"/>
      <c r="GM74" s="26"/>
      <c r="GN74" s="26"/>
      <c r="GO74" s="26"/>
      <c r="GP74" s="26"/>
      <c r="GQ74" s="26"/>
      <c r="GR74" s="26"/>
      <c r="GS74" s="26"/>
      <c r="GT74" s="26"/>
      <c r="GU74" s="26"/>
      <c r="GV74" s="26"/>
      <c r="GW74" s="26"/>
      <c r="GX74" s="26"/>
      <c r="GY74" s="26"/>
      <c r="GZ74" s="26"/>
      <c r="HA74" s="26"/>
      <c r="HB74" s="26"/>
      <c r="HC74" s="26"/>
      <c r="HD74" s="26"/>
      <c r="HE74" s="26"/>
      <c r="HF74" s="26"/>
      <c r="HG74" s="26"/>
      <c r="HH74" s="26"/>
      <c r="HI74" s="26"/>
    </row>
    <row r="75" s="21" customFormat="1" ht="40.75" spans="1:217">
      <c r="A75" s="42" t="s">
        <v>23</v>
      </c>
      <c r="B75" s="34" t="s">
        <v>16</v>
      </c>
      <c r="C75" s="35">
        <v>1152.09</v>
      </c>
      <c r="D75" s="35">
        <f>C75*14</f>
        <v>16129.26</v>
      </c>
      <c r="E75" s="43">
        <f>D75</f>
        <v>16129.26</v>
      </c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  <c r="DJ75" s="26"/>
      <c r="DK75" s="26"/>
      <c r="DL75" s="26"/>
      <c r="DM75" s="26"/>
      <c r="DN75" s="26"/>
      <c r="DO75" s="26"/>
      <c r="DP75" s="26"/>
      <c r="DQ75" s="26"/>
      <c r="DR75" s="26"/>
      <c r="DS75" s="26"/>
      <c r="DT75" s="26"/>
      <c r="DU75" s="26"/>
      <c r="DV75" s="26"/>
      <c r="DW75" s="26"/>
      <c r="DX75" s="26"/>
      <c r="DY75" s="26"/>
      <c r="DZ75" s="26"/>
      <c r="EA75" s="26"/>
      <c r="EB75" s="26"/>
      <c r="EC75" s="26"/>
      <c r="ED75" s="26"/>
      <c r="EE75" s="26"/>
      <c r="EF75" s="26"/>
      <c r="EG75" s="26"/>
      <c r="EH75" s="26"/>
      <c r="EI75" s="26"/>
      <c r="EJ75" s="26"/>
      <c r="EK75" s="26"/>
      <c r="EL75" s="26"/>
      <c r="EM75" s="26"/>
      <c r="EN75" s="26"/>
      <c r="EO75" s="26"/>
      <c r="EP75" s="26"/>
      <c r="EQ75" s="26"/>
      <c r="ER75" s="26"/>
      <c r="ES75" s="26"/>
      <c r="ET75" s="26"/>
      <c r="EU75" s="26"/>
      <c r="EV75" s="26"/>
      <c r="EW75" s="26"/>
      <c r="EX75" s="26"/>
      <c r="EY75" s="26"/>
      <c r="EZ75" s="26"/>
      <c r="FA75" s="26"/>
      <c r="FB75" s="26"/>
      <c r="FC75" s="26"/>
      <c r="FD75" s="26"/>
      <c r="FE75" s="26"/>
      <c r="FF75" s="26"/>
      <c r="FG75" s="26"/>
      <c r="FH75" s="26"/>
      <c r="FI75" s="26"/>
      <c r="FJ75" s="26"/>
      <c r="FK75" s="26"/>
      <c r="FL75" s="26"/>
      <c r="FM75" s="26"/>
      <c r="FN75" s="26"/>
      <c r="FO75" s="26"/>
      <c r="FP75" s="26"/>
      <c r="FQ75" s="26"/>
      <c r="FR75" s="26"/>
      <c r="FS75" s="26"/>
      <c r="FT75" s="26"/>
      <c r="FU75" s="26"/>
      <c r="FV75" s="26"/>
      <c r="FW75" s="26"/>
      <c r="FX75" s="26"/>
      <c r="FY75" s="26"/>
      <c r="FZ75" s="26"/>
      <c r="GA75" s="26"/>
      <c r="GB75" s="26"/>
      <c r="GC75" s="26"/>
      <c r="GD75" s="26"/>
      <c r="GE75" s="26"/>
      <c r="GF75" s="26"/>
      <c r="GG75" s="26"/>
      <c r="GH75" s="26"/>
      <c r="GI75" s="26"/>
      <c r="GJ75" s="26"/>
      <c r="GK75" s="26"/>
      <c r="GL75" s="26"/>
      <c r="GM75" s="26"/>
      <c r="GN75" s="26"/>
      <c r="GO75" s="26"/>
      <c r="GP75" s="26"/>
      <c r="GQ75" s="26"/>
      <c r="GR75" s="26"/>
      <c r="GS75" s="26"/>
      <c r="GT75" s="26"/>
      <c r="GU75" s="26"/>
      <c r="GV75" s="26"/>
      <c r="GW75" s="26"/>
      <c r="GX75" s="26"/>
      <c r="GY75" s="26"/>
      <c r="GZ75" s="26"/>
      <c r="HA75" s="26"/>
      <c r="HB75" s="26"/>
      <c r="HC75" s="26"/>
      <c r="HD75" s="26"/>
      <c r="HE75" s="26"/>
      <c r="HF75" s="26"/>
      <c r="HG75" s="26"/>
      <c r="HH75" s="26"/>
      <c r="HI75" s="26"/>
    </row>
    <row r="76" s="22" customFormat="1" ht="20.4" spans="1:217">
      <c r="A76" s="42" t="s">
        <v>41</v>
      </c>
      <c r="B76" s="34" t="s">
        <v>31</v>
      </c>
      <c r="C76" s="35">
        <v>387.7</v>
      </c>
      <c r="D76" s="35">
        <f t="shared" si="8"/>
        <v>3877</v>
      </c>
      <c r="E76" s="45">
        <f>D76+D77+D78+D79+D80+D81</f>
        <v>113670.83</v>
      </c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26"/>
      <c r="CR76" s="26"/>
      <c r="CS76" s="26"/>
      <c r="CT76" s="26"/>
      <c r="CU76" s="26"/>
      <c r="CV76" s="26"/>
      <c r="CW76" s="26"/>
      <c r="CX76" s="26"/>
      <c r="CY76" s="26"/>
      <c r="CZ76" s="26"/>
      <c r="DA76" s="26"/>
      <c r="DB76" s="26"/>
      <c r="DC76" s="26"/>
      <c r="DD76" s="26"/>
      <c r="DE76" s="26"/>
      <c r="DF76" s="26"/>
      <c r="DG76" s="26"/>
      <c r="DH76" s="26"/>
      <c r="DI76" s="26"/>
      <c r="DJ76" s="26"/>
      <c r="DK76" s="26"/>
      <c r="DL76" s="26"/>
      <c r="DM76" s="26"/>
      <c r="DN76" s="26"/>
      <c r="DO76" s="26"/>
      <c r="DP76" s="26"/>
      <c r="DQ76" s="26"/>
      <c r="DR76" s="26"/>
      <c r="DS76" s="26"/>
      <c r="DT76" s="26"/>
      <c r="DU76" s="26"/>
      <c r="DV76" s="26"/>
      <c r="DW76" s="26"/>
      <c r="DX76" s="26"/>
      <c r="DY76" s="26"/>
      <c r="DZ76" s="26"/>
      <c r="EA76" s="26"/>
      <c r="EB76" s="26"/>
      <c r="EC76" s="26"/>
      <c r="ED76" s="26"/>
      <c r="EE76" s="26"/>
      <c r="EF76" s="26"/>
      <c r="EG76" s="26"/>
      <c r="EH76" s="26"/>
      <c r="EI76" s="26"/>
      <c r="EJ76" s="26"/>
      <c r="EK76" s="26"/>
      <c r="EL76" s="26"/>
      <c r="EM76" s="26"/>
      <c r="EN76" s="26"/>
      <c r="EO76" s="26"/>
      <c r="EP76" s="26"/>
      <c r="EQ76" s="26"/>
      <c r="ER76" s="26"/>
      <c r="ES76" s="26"/>
      <c r="ET76" s="26"/>
      <c r="EU76" s="26"/>
      <c r="EV76" s="26"/>
      <c r="EW76" s="26"/>
      <c r="EX76" s="26"/>
      <c r="EY76" s="26"/>
      <c r="EZ76" s="26"/>
      <c r="FA76" s="26"/>
      <c r="FB76" s="26"/>
      <c r="FC76" s="26"/>
      <c r="FD76" s="26"/>
      <c r="FE76" s="26"/>
      <c r="FF76" s="26"/>
      <c r="FG76" s="26"/>
      <c r="FH76" s="26"/>
      <c r="FI76" s="26"/>
      <c r="FJ76" s="26"/>
      <c r="FK76" s="26"/>
      <c r="FL76" s="26"/>
      <c r="FM76" s="26"/>
      <c r="FN76" s="26"/>
      <c r="FO76" s="26"/>
      <c r="FP76" s="26"/>
      <c r="FQ76" s="26"/>
      <c r="FR76" s="26"/>
      <c r="FS76" s="26"/>
      <c r="FT76" s="26"/>
      <c r="FU76" s="26"/>
      <c r="FV76" s="26"/>
      <c r="FW76" s="26"/>
      <c r="FX76" s="26"/>
      <c r="FY76" s="26"/>
      <c r="FZ76" s="26"/>
      <c r="GA76" s="26"/>
      <c r="GB76" s="26"/>
      <c r="GC76" s="26"/>
      <c r="GD76" s="26"/>
      <c r="GE76" s="26"/>
      <c r="GF76" s="26"/>
      <c r="GG76" s="26"/>
      <c r="GH76" s="26"/>
      <c r="GI76" s="26"/>
      <c r="GJ76" s="26"/>
      <c r="GK76" s="26"/>
      <c r="GL76" s="26"/>
      <c r="GM76" s="26"/>
      <c r="GN76" s="26"/>
      <c r="GO76" s="26"/>
      <c r="GP76" s="26"/>
      <c r="GQ76" s="26"/>
      <c r="GR76" s="26"/>
      <c r="GS76" s="26"/>
      <c r="GT76" s="26"/>
      <c r="GU76" s="26"/>
      <c r="GV76" s="26"/>
      <c r="GW76" s="26"/>
      <c r="GX76" s="26"/>
      <c r="GY76" s="26"/>
      <c r="GZ76" s="26"/>
      <c r="HA76" s="26"/>
      <c r="HB76" s="26"/>
      <c r="HC76" s="26"/>
      <c r="HD76" s="26"/>
      <c r="HE76" s="26"/>
      <c r="HF76" s="26"/>
      <c r="HG76" s="26"/>
      <c r="HH76" s="26"/>
      <c r="HI76" s="26"/>
    </row>
    <row r="77" s="22" customFormat="1" ht="20.4" spans="1:217">
      <c r="A77" s="42"/>
      <c r="B77" s="34" t="s">
        <v>32</v>
      </c>
      <c r="C77" s="35">
        <v>351.34</v>
      </c>
      <c r="D77" s="47">
        <f>C77*8</f>
        <v>2810.72</v>
      </c>
      <c r="E77" s="4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26"/>
      <c r="CI77" s="26"/>
      <c r="CJ77" s="26"/>
      <c r="CK77" s="26"/>
      <c r="CL77" s="26"/>
      <c r="CM77" s="26"/>
      <c r="CN77" s="26"/>
      <c r="CO77" s="26"/>
      <c r="CP77" s="26"/>
      <c r="CQ77" s="26"/>
      <c r="CR77" s="26"/>
      <c r="CS77" s="26"/>
      <c r="CT77" s="26"/>
      <c r="CU77" s="26"/>
      <c r="CV77" s="26"/>
      <c r="CW77" s="26"/>
      <c r="CX77" s="26"/>
      <c r="CY77" s="26"/>
      <c r="CZ77" s="26"/>
      <c r="DA77" s="26"/>
      <c r="DB77" s="26"/>
      <c r="DC77" s="26"/>
      <c r="DD77" s="26"/>
      <c r="DE77" s="26"/>
      <c r="DF77" s="26"/>
      <c r="DG77" s="26"/>
      <c r="DH77" s="26"/>
      <c r="DI77" s="26"/>
      <c r="DJ77" s="26"/>
      <c r="DK77" s="26"/>
      <c r="DL77" s="26"/>
      <c r="DM77" s="26"/>
      <c r="DN77" s="26"/>
      <c r="DO77" s="26"/>
      <c r="DP77" s="26"/>
      <c r="DQ77" s="26"/>
      <c r="DR77" s="26"/>
      <c r="DS77" s="26"/>
      <c r="DT77" s="26"/>
      <c r="DU77" s="26"/>
      <c r="DV77" s="26"/>
      <c r="DW77" s="26"/>
      <c r="DX77" s="26"/>
      <c r="DY77" s="26"/>
      <c r="DZ77" s="26"/>
      <c r="EA77" s="26"/>
      <c r="EB77" s="26"/>
      <c r="EC77" s="26"/>
      <c r="ED77" s="26"/>
      <c r="EE77" s="26"/>
      <c r="EF77" s="26"/>
      <c r="EG77" s="26"/>
      <c r="EH77" s="26"/>
      <c r="EI77" s="26"/>
      <c r="EJ77" s="26"/>
      <c r="EK77" s="26"/>
      <c r="EL77" s="26"/>
      <c r="EM77" s="26"/>
      <c r="EN77" s="26"/>
      <c r="EO77" s="26"/>
      <c r="EP77" s="26"/>
      <c r="EQ77" s="26"/>
      <c r="ER77" s="26"/>
      <c r="ES77" s="26"/>
      <c r="ET77" s="26"/>
      <c r="EU77" s="26"/>
      <c r="EV77" s="26"/>
      <c r="EW77" s="26"/>
      <c r="EX77" s="26"/>
      <c r="EY77" s="26"/>
      <c r="EZ77" s="26"/>
      <c r="FA77" s="26"/>
      <c r="FB77" s="26"/>
      <c r="FC77" s="26"/>
      <c r="FD77" s="26"/>
      <c r="FE77" s="26"/>
      <c r="FF77" s="26"/>
      <c r="FG77" s="26"/>
      <c r="FH77" s="26"/>
      <c r="FI77" s="26"/>
      <c r="FJ77" s="26"/>
      <c r="FK77" s="26"/>
      <c r="FL77" s="26"/>
      <c r="FM77" s="26"/>
      <c r="FN77" s="26"/>
      <c r="FO77" s="26"/>
      <c r="FP77" s="26"/>
      <c r="FQ77" s="26"/>
      <c r="FR77" s="26"/>
      <c r="FS77" s="26"/>
      <c r="FT77" s="26"/>
      <c r="FU77" s="26"/>
      <c r="FV77" s="26"/>
      <c r="FW77" s="26"/>
      <c r="FX77" s="26"/>
      <c r="FY77" s="26"/>
      <c r="FZ77" s="26"/>
      <c r="GA77" s="26"/>
      <c r="GB77" s="26"/>
      <c r="GC77" s="26"/>
      <c r="GD77" s="26"/>
      <c r="GE77" s="26"/>
      <c r="GF77" s="26"/>
      <c r="GG77" s="26"/>
      <c r="GH77" s="26"/>
      <c r="GI77" s="26"/>
      <c r="GJ77" s="26"/>
      <c r="GK77" s="26"/>
      <c r="GL77" s="26"/>
      <c r="GM77" s="26"/>
      <c r="GN77" s="26"/>
      <c r="GO77" s="26"/>
      <c r="GP77" s="26"/>
      <c r="GQ77" s="26"/>
      <c r="GR77" s="26"/>
      <c r="GS77" s="26"/>
      <c r="GT77" s="26"/>
      <c r="GU77" s="26"/>
      <c r="GV77" s="26"/>
      <c r="GW77" s="26"/>
      <c r="GX77" s="26"/>
      <c r="GY77" s="26"/>
      <c r="GZ77" s="26"/>
      <c r="HA77" s="26"/>
      <c r="HB77" s="26"/>
      <c r="HC77" s="26"/>
      <c r="HD77" s="26"/>
      <c r="HE77" s="26"/>
      <c r="HF77" s="26"/>
      <c r="HG77" s="26"/>
      <c r="HH77" s="26"/>
      <c r="HI77" s="26"/>
    </row>
    <row r="78" s="22" customFormat="1" ht="20.4" spans="1:217">
      <c r="A78" s="42"/>
      <c r="B78" s="34" t="s">
        <v>33</v>
      </c>
      <c r="C78" s="35">
        <v>2109.8</v>
      </c>
      <c r="D78" s="35">
        <f t="shared" si="8"/>
        <v>21098</v>
      </c>
      <c r="E78" s="4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26"/>
      <c r="CM78" s="26"/>
      <c r="CN78" s="26"/>
      <c r="CO78" s="26"/>
      <c r="CP78" s="26"/>
      <c r="CQ78" s="26"/>
      <c r="CR78" s="26"/>
      <c r="CS78" s="26"/>
      <c r="CT78" s="26"/>
      <c r="CU78" s="26"/>
      <c r="CV78" s="26"/>
      <c r="CW78" s="26"/>
      <c r="CX78" s="26"/>
      <c r="CY78" s="26"/>
      <c r="CZ78" s="26"/>
      <c r="DA78" s="26"/>
      <c r="DB78" s="26"/>
      <c r="DC78" s="26"/>
      <c r="DD78" s="26"/>
      <c r="DE78" s="26"/>
      <c r="DF78" s="26"/>
      <c r="DG78" s="26"/>
      <c r="DH78" s="26"/>
      <c r="DI78" s="26"/>
      <c r="DJ78" s="26"/>
      <c r="DK78" s="26"/>
      <c r="DL78" s="26"/>
      <c r="DM78" s="26"/>
      <c r="DN78" s="26"/>
      <c r="DO78" s="26"/>
      <c r="DP78" s="26"/>
      <c r="DQ78" s="26"/>
      <c r="DR78" s="26"/>
      <c r="DS78" s="26"/>
      <c r="DT78" s="26"/>
      <c r="DU78" s="26"/>
      <c r="DV78" s="26"/>
      <c r="DW78" s="26"/>
      <c r="DX78" s="26"/>
      <c r="DY78" s="26"/>
      <c r="DZ78" s="26"/>
      <c r="EA78" s="26"/>
      <c r="EB78" s="26"/>
      <c r="EC78" s="26"/>
      <c r="ED78" s="26"/>
      <c r="EE78" s="26"/>
      <c r="EF78" s="26"/>
      <c r="EG78" s="26"/>
      <c r="EH78" s="26"/>
      <c r="EI78" s="26"/>
      <c r="EJ78" s="26"/>
      <c r="EK78" s="26"/>
      <c r="EL78" s="26"/>
      <c r="EM78" s="26"/>
      <c r="EN78" s="26"/>
      <c r="EO78" s="26"/>
      <c r="EP78" s="26"/>
      <c r="EQ78" s="26"/>
      <c r="ER78" s="26"/>
      <c r="ES78" s="26"/>
      <c r="ET78" s="26"/>
      <c r="EU78" s="26"/>
      <c r="EV78" s="26"/>
      <c r="EW78" s="26"/>
      <c r="EX78" s="26"/>
      <c r="EY78" s="26"/>
      <c r="EZ78" s="26"/>
      <c r="FA78" s="26"/>
      <c r="FB78" s="26"/>
      <c r="FC78" s="26"/>
      <c r="FD78" s="26"/>
      <c r="FE78" s="26"/>
      <c r="FF78" s="26"/>
      <c r="FG78" s="26"/>
      <c r="FH78" s="26"/>
      <c r="FI78" s="26"/>
      <c r="FJ78" s="26"/>
      <c r="FK78" s="26"/>
      <c r="FL78" s="26"/>
      <c r="FM78" s="26"/>
      <c r="FN78" s="26"/>
      <c r="FO78" s="26"/>
      <c r="FP78" s="26"/>
      <c r="FQ78" s="26"/>
      <c r="FR78" s="26"/>
      <c r="FS78" s="26"/>
      <c r="FT78" s="26"/>
      <c r="FU78" s="26"/>
      <c r="FV78" s="26"/>
      <c r="FW78" s="26"/>
      <c r="FX78" s="26"/>
      <c r="FY78" s="26"/>
      <c r="FZ78" s="26"/>
      <c r="GA78" s="26"/>
      <c r="GB78" s="26"/>
      <c r="GC78" s="26"/>
      <c r="GD78" s="26"/>
      <c r="GE78" s="26"/>
      <c r="GF78" s="26"/>
      <c r="GG78" s="26"/>
      <c r="GH78" s="26"/>
      <c r="GI78" s="26"/>
      <c r="GJ78" s="26"/>
      <c r="GK78" s="26"/>
      <c r="GL78" s="26"/>
      <c r="GM78" s="26"/>
      <c r="GN78" s="26"/>
      <c r="GO78" s="26"/>
      <c r="GP78" s="26"/>
      <c r="GQ78" s="26"/>
      <c r="GR78" s="26"/>
      <c r="GS78" s="26"/>
      <c r="GT78" s="26"/>
      <c r="GU78" s="26"/>
      <c r="GV78" s="26"/>
      <c r="GW78" s="26"/>
      <c r="GX78" s="26"/>
      <c r="GY78" s="26"/>
      <c r="GZ78" s="26"/>
      <c r="HA78" s="26"/>
      <c r="HB78" s="26"/>
      <c r="HC78" s="26"/>
      <c r="HD78" s="26"/>
      <c r="HE78" s="26"/>
      <c r="HF78" s="26"/>
      <c r="HG78" s="26"/>
      <c r="HH78" s="26"/>
      <c r="HI78" s="26"/>
    </row>
    <row r="79" s="22" customFormat="1" ht="20.4" spans="1:217">
      <c r="A79" s="42"/>
      <c r="B79" s="34" t="s">
        <v>28</v>
      </c>
      <c r="C79" s="35">
        <v>1322.41</v>
      </c>
      <c r="D79" s="35">
        <f>C79*9</f>
        <v>11901.69</v>
      </c>
      <c r="E79" s="4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  <c r="CT79" s="26"/>
      <c r="CU79" s="26"/>
      <c r="CV79" s="26"/>
      <c r="CW79" s="26"/>
      <c r="CX79" s="26"/>
      <c r="CY79" s="26"/>
      <c r="CZ79" s="26"/>
      <c r="DA79" s="26"/>
      <c r="DB79" s="26"/>
      <c r="DC79" s="26"/>
      <c r="DD79" s="26"/>
      <c r="DE79" s="26"/>
      <c r="DF79" s="26"/>
      <c r="DG79" s="26"/>
      <c r="DH79" s="26"/>
      <c r="DI79" s="26"/>
      <c r="DJ79" s="26"/>
      <c r="DK79" s="26"/>
      <c r="DL79" s="26"/>
      <c r="DM79" s="26"/>
      <c r="DN79" s="26"/>
      <c r="DO79" s="26"/>
      <c r="DP79" s="26"/>
      <c r="DQ79" s="26"/>
      <c r="DR79" s="26"/>
      <c r="DS79" s="26"/>
      <c r="DT79" s="26"/>
      <c r="DU79" s="26"/>
      <c r="DV79" s="26"/>
      <c r="DW79" s="26"/>
      <c r="DX79" s="26"/>
      <c r="DY79" s="26"/>
      <c r="DZ79" s="26"/>
      <c r="EA79" s="26"/>
      <c r="EB79" s="26"/>
      <c r="EC79" s="26"/>
      <c r="ED79" s="26"/>
      <c r="EE79" s="26"/>
      <c r="EF79" s="26"/>
      <c r="EG79" s="26"/>
      <c r="EH79" s="26"/>
      <c r="EI79" s="26"/>
      <c r="EJ79" s="26"/>
      <c r="EK79" s="26"/>
      <c r="EL79" s="26"/>
      <c r="EM79" s="26"/>
      <c r="EN79" s="26"/>
      <c r="EO79" s="26"/>
      <c r="EP79" s="26"/>
      <c r="EQ79" s="26"/>
      <c r="ER79" s="26"/>
      <c r="ES79" s="26"/>
      <c r="ET79" s="26"/>
      <c r="EU79" s="26"/>
      <c r="EV79" s="26"/>
      <c r="EW79" s="26"/>
      <c r="EX79" s="26"/>
      <c r="EY79" s="26"/>
      <c r="EZ79" s="26"/>
      <c r="FA79" s="26"/>
      <c r="FB79" s="26"/>
      <c r="FC79" s="26"/>
      <c r="FD79" s="26"/>
      <c r="FE79" s="26"/>
      <c r="FF79" s="26"/>
      <c r="FG79" s="26"/>
      <c r="FH79" s="26"/>
      <c r="FI79" s="26"/>
      <c r="FJ79" s="26"/>
      <c r="FK79" s="26"/>
      <c r="FL79" s="26"/>
      <c r="FM79" s="26"/>
      <c r="FN79" s="26"/>
      <c r="FO79" s="26"/>
      <c r="FP79" s="26"/>
      <c r="FQ79" s="26"/>
      <c r="FR79" s="26"/>
      <c r="FS79" s="26"/>
      <c r="FT79" s="26"/>
      <c r="FU79" s="26"/>
      <c r="FV79" s="26"/>
      <c r="FW79" s="26"/>
      <c r="FX79" s="26"/>
      <c r="FY79" s="26"/>
      <c r="FZ79" s="26"/>
      <c r="GA79" s="26"/>
      <c r="GB79" s="26"/>
      <c r="GC79" s="26"/>
      <c r="GD79" s="26"/>
      <c r="GE79" s="26"/>
      <c r="GF79" s="26"/>
      <c r="GG79" s="26"/>
      <c r="GH79" s="26"/>
      <c r="GI79" s="26"/>
      <c r="GJ79" s="26"/>
      <c r="GK79" s="26"/>
      <c r="GL79" s="26"/>
      <c r="GM79" s="26"/>
      <c r="GN79" s="26"/>
      <c r="GO79" s="26"/>
      <c r="GP79" s="26"/>
      <c r="GQ79" s="26"/>
      <c r="GR79" s="26"/>
      <c r="GS79" s="26"/>
      <c r="GT79" s="26"/>
      <c r="GU79" s="26"/>
      <c r="GV79" s="26"/>
      <c r="GW79" s="26"/>
      <c r="GX79" s="26"/>
      <c r="GY79" s="26"/>
      <c r="GZ79" s="26"/>
      <c r="HA79" s="26"/>
      <c r="HB79" s="26"/>
      <c r="HC79" s="26"/>
      <c r="HD79" s="26"/>
      <c r="HE79" s="26"/>
      <c r="HF79" s="26"/>
      <c r="HG79" s="26"/>
      <c r="HH79" s="26"/>
      <c r="HI79" s="26"/>
    </row>
    <row r="80" s="22" customFormat="1" ht="20.4" spans="1:217">
      <c r="A80" s="42"/>
      <c r="B80" s="34" t="s">
        <v>15</v>
      </c>
      <c r="C80" s="35">
        <v>1653.93</v>
      </c>
      <c r="D80" s="35">
        <f>C80*18</f>
        <v>29770.74</v>
      </c>
      <c r="E80" s="4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26"/>
      <c r="DF80" s="26"/>
      <c r="DG80" s="26"/>
      <c r="DH80" s="26"/>
      <c r="DI80" s="26"/>
      <c r="DJ80" s="26"/>
      <c r="DK80" s="26"/>
      <c r="DL80" s="26"/>
      <c r="DM80" s="26"/>
      <c r="DN80" s="26"/>
      <c r="DO80" s="26"/>
      <c r="DP80" s="26"/>
      <c r="DQ80" s="26"/>
      <c r="DR80" s="26"/>
      <c r="DS80" s="26"/>
      <c r="DT80" s="26"/>
      <c r="DU80" s="26"/>
      <c r="DV80" s="26"/>
      <c r="DW80" s="26"/>
      <c r="DX80" s="26"/>
      <c r="DY80" s="26"/>
      <c r="DZ80" s="26"/>
      <c r="EA80" s="26"/>
      <c r="EB80" s="26"/>
      <c r="EC80" s="26"/>
      <c r="ED80" s="26"/>
      <c r="EE80" s="26"/>
      <c r="EF80" s="26"/>
      <c r="EG80" s="26"/>
      <c r="EH80" s="26"/>
      <c r="EI80" s="26"/>
      <c r="EJ80" s="26"/>
      <c r="EK80" s="26"/>
      <c r="EL80" s="26"/>
      <c r="EM80" s="26"/>
      <c r="EN80" s="26"/>
      <c r="EO80" s="26"/>
      <c r="EP80" s="26"/>
      <c r="EQ80" s="26"/>
      <c r="ER80" s="26"/>
      <c r="ES80" s="26"/>
      <c r="ET80" s="26"/>
      <c r="EU80" s="26"/>
      <c r="EV80" s="26"/>
      <c r="EW80" s="26"/>
      <c r="EX80" s="26"/>
      <c r="EY80" s="26"/>
      <c r="EZ80" s="26"/>
      <c r="FA80" s="26"/>
      <c r="FB80" s="26"/>
      <c r="FC80" s="26"/>
      <c r="FD80" s="26"/>
      <c r="FE80" s="26"/>
      <c r="FF80" s="26"/>
      <c r="FG80" s="26"/>
      <c r="FH80" s="26"/>
      <c r="FI80" s="26"/>
      <c r="FJ80" s="26"/>
      <c r="FK80" s="26"/>
      <c r="FL80" s="26"/>
      <c r="FM80" s="26"/>
      <c r="FN80" s="26"/>
      <c r="FO80" s="26"/>
      <c r="FP80" s="26"/>
      <c r="FQ80" s="26"/>
      <c r="FR80" s="26"/>
      <c r="FS80" s="26"/>
      <c r="FT80" s="26"/>
      <c r="FU80" s="26"/>
      <c r="FV80" s="26"/>
      <c r="FW80" s="26"/>
      <c r="FX80" s="26"/>
      <c r="FY80" s="26"/>
      <c r="FZ80" s="26"/>
      <c r="GA80" s="26"/>
      <c r="GB80" s="26"/>
      <c r="GC80" s="26"/>
      <c r="GD80" s="26"/>
      <c r="GE80" s="26"/>
      <c r="GF80" s="26"/>
      <c r="GG80" s="26"/>
      <c r="GH80" s="26"/>
      <c r="GI80" s="26"/>
      <c r="GJ80" s="26"/>
      <c r="GK80" s="26"/>
      <c r="GL80" s="26"/>
      <c r="GM80" s="26"/>
      <c r="GN80" s="26"/>
      <c r="GO80" s="26"/>
      <c r="GP80" s="26"/>
      <c r="GQ80" s="26"/>
      <c r="GR80" s="26"/>
      <c r="GS80" s="26"/>
      <c r="GT80" s="26"/>
      <c r="GU80" s="26"/>
      <c r="GV80" s="26"/>
      <c r="GW80" s="26"/>
      <c r="GX80" s="26"/>
      <c r="GY80" s="26"/>
      <c r="GZ80" s="26"/>
      <c r="HA80" s="26"/>
      <c r="HB80" s="26"/>
      <c r="HC80" s="26"/>
      <c r="HD80" s="26"/>
      <c r="HE80" s="26"/>
      <c r="HF80" s="26"/>
      <c r="HG80" s="26"/>
      <c r="HH80" s="26"/>
      <c r="HI80" s="26"/>
    </row>
    <row r="81" s="22" customFormat="1" ht="20.4" spans="1:217">
      <c r="A81" s="42"/>
      <c r="B81" s="34" t="s">
        <v>7</v>
      </c>
      <c r="C81" s="35">
        <v>2456.26</v>
      </c>
      <c r="D81" s="35">
        <f>C81*18</f>
        <v>44212.68</v>
      </c>
      <c r="E81" s="49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6"/>
      <c r="DC81" s="26"/>
      <c r="DD81" s="26"/>
      <c r="DE81" s="26"/>
      <c r="DF81" s="26"/>
      <c r="DG81" s="26"/>
      <c r="DH81" s="26"/>
      <c r="DI81" s="26"/>
      <c r="DJ81" s="26"/>
      <c r="DK81" s="26"/>
      <c r="DL81" s="26"/>
      <c r="DM81" s="26"/>
      <c r="DN81" s="26"/>
      <c r="DO81" s="26"/>
      <c r="DP81" s="26"/>
      <c r="DQ81" s="26"/>
      <c r="DR81" s="26"/>
      <c r="DS81" s="26"/>
      <c r="DT81" s="26"/>
      <c r="DU81" s="26"/>
      <c r="DV81" s="26"/>
      <c r="DW81" s="26"/>
      <c r="DX81" s="26"/>
      <c r="DY81" s="26"/>
      <c r="DZ81" s="26"/>
      <c r="EA81" s="26"/>
      <c r="EB81" s="26"/>
      <c r="EC81" s="26"/>
      <c r="ED81" s="26"/>
      <c r="EE81" s="26"/>
      <c r="EF81" s="26"/>
      <c r="EG81" s="26"/>
      <c r="EH81" s="26"/>
      <c r="EI81" s="26"/>
      <c r="EJ81" s="26"/>
      <c r="EK81" s="26"/>
      <c r="EL81" s="26"/>
      <c r="EM81" s="26"/>
      <c r="EN81" s="26"/>
      <c r="EO81" s="26"/>
      <c r="EP81" s="26"/>
      <c r="EQ81" s="26"/>
      <c r="ER81" s="26"/>
      <c r="ES81" s="26"/>
      <c r="ET81" s="26"/>
      <c r="EU81" s="26"/>
      <c r="EV81" s="26"/>
      <c r="EW81" s="26"/>
      <c r="EX81" s="26"/>
      <c r="EY81" s="26"/>
      <c r="EZ81" s="26"/>
      <c r="FA81" s="26"/>
      <c r="FB81" s="26"/>
      <c r="FC81" s="26"/>
      <c r="FD81" s="26"/>
      <c r="FE81" s="26"/>
      <c r="FF81" s="26"/>
      <c r="FG81" s="26"/>
      <c r="FH81" s="26"/>
      <c r="FI81" s="26"/>
      <c r="FJ81" s="26"/>
      <c r="FK81" s="26"/>
      <c r="FL81" s="26"/>
      <c r="FM81" s="26"/>
      <c r="FN81" s="26"/>
      <c r="FO81" s="26"/>
      <c r="FP81" s="26"/>
      <c r="FQ81" s="26"/>
      <c r="FR81" s="26"/>
      <c r="FS81" s="26"/>
      <c r="FT81" s="26"/>
      <c r="FU81" s="26"/>
      <c r="FV81" s="26"/>
      <c r="FW81" s="26"/>
      <c r="FX81" s="26"/>
      <c r="FY81" s="26"/>
      <c r="FZ81" s="26"/>
      <c r="GA81" s="26"/>
      <c r="GB81" s="26"/>
      <c r="GC81" s="26"/>
      <c r="GD81" s="26"/>
      <c r="GE81" s="26"/>
      <c r="GF81" s="26"/>
      <c r="GG81" s="26"/>
      <c r="GH81" s="26"/>
      <c r="GI81" s="26"/>
      <c r="GJ81" s="26"/>
      <c r="GK81" s="26"/>
      <c r="GL81" s="26"/>
      <c r="GM81" s="26"/>
      <c r="GN81" s="26"/>
      <c r="GO81" s="26"/>
      <c r="GP81" s="26"/>
      <c r="GQ81" s="26"/>
      <c r="GR81" s="26"/>
      <c r="GS81" s="26"/>
      <c r="GT81" s="26"/>
      <c r="GU81" s="26"/>
      <c r="GV81" s="26"/>
      <c r="GW81" s="26"/>
      <c r="GX81" s="26"/>
      <c r="GY81" s="26"/>
      <c r="GZ81" s="26"/>
      <c r="HA81" s="26"/>
      <c r="HB81" s="26"/>
      <c r="HC81" s="26"/>
      <c r="HD81" s="26"/>
      <c r="HE81" s="26"/>
      <c r="HF81" s="26"/>
      <c r="HG81" s="26"/>
      <c r="HH81" s="26"/>
      <c r="HI81" s="26"/>
    </row>
    <row r="82" ht="23.1" spans="1:5">
      <c r="A82" s="53" t="s">
        <v>58</v>
      </c>
      <c r="B82" s="54"/>
      <c r="C82" s="55"/>
      <c r="D82" s="55"/>
      <c r="E82" s="56">
        <f>E3+E9+E13+E16+E17+E25+E28+E31+E38+E39+E40+E44+E48+E53+E55+E56+E57+E63+E67+E69+E72+E75+E76</f>
        <v>2944013</v>
      </c>
    </row>
    <row r="83" ht="18.3" spans="1:2">
      <c r="A83" s="57"/>
      <c r="B83" s="58"/>
    </row>
    <row r="84" ht="18.3" spans="1:2">
      <c r="A84" s="57"/>
      <c r="B84" s="58"/>
    </row>
  </sheetData>
  <mergeCells count="35">
    <mergeCell ref="A1:E1"/>
    <mergeCell ref="A3:A8"/>
    <mergeCell ref="A9:A12"/>
    <mergeCell ref="A13:A15"/>
    <mergeCell ref="A17:A24"/>
    <mergeCell ref="A25:A27"/>
    <mergeCell ref="A28:A30"/>
    <mergeCell ref="A31:A37"/>
    <mergeCell ref="A40:A43"/>
    <mergeCell ref="A44:A47"/>
    <mergeCell ref="A48:A52"/>
    <mergeCell ref="A53:A54"/>
    <mergeCell ref="A57:A62"/>
    <mergeCell ref="A63:A66"/>
    <mergeCell ref="A67:A68"/>
    <mergeCell ref="A69:A71"/>
    <mergeCell ref="A72:A74"/>
    <mergeCell ref="A76:A81"/>
    <mergeCell ref="E3:E8"/>
    <mergeCell ref="E9:E12"/>
    <mergeCell ref="E13:E15"/>
    <mergeCell ref="E17:E24"/>
    <mergeCell ref="E25:E27"/>
    <mergeCell ref="E28:E30"/>
    <mergeCell ref="E31:E37"/>
    <mergeCell ref="E40:E43"/>
    <mergeCell ref="E44:E47"/>
    <mergeCell ref="E48:E52"/>
    <mergeCell ref="E53:E54"/>
    <mergeCell ref="E57:E62"/>
    <mergeCell ref="E63:E66"/>
    <mergeCell ref="E67:E68"/>
    <mergeCell ref="E69:E71"/>
    <mergeCell ref="E72:E74"/>
    <mergeCell ref="E76:E8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心随风飞</cp:lastModifiedBy>
  <dcterms:created xsi:type="dcterms:W3CDTF">2022-12-14T09:21:00Z</dcterms:created>
  <dcterms:modified xsi:type="dcterms:W3CDTF">2024-01-15T00:59:46Z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CF6EC30F710149B9ADAD4C909541D96D_13</vt:lpwstr>
  </property>
  <property fmtid="{D5CDD505-2E9C-101B-9397-08002B2CF9AE}" pid="3" name="KSOProductBuildVer">
    <vt:lpwstr>2052-12.1.0.16120</vt:lpwstr>
  </property>
</Properties>
</file>